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" sheetId="1" state="visible" r:id="rId2"/>
    <sheet name="12-18" sheetId="2" state="visible" r:id="rId3"/>
  </sheets>
  <definedNames>
    <definedName function="false" hidden="false" name="Группа" vbProcedure="false">#REF!</definedName>
    <definedName function="false" hidden="false" name="Дата_Печати" vbProcedure="false">#REF!</definedName>
    <definedName function="false" hidden="false" name="Дата_Сост" vbProcedure="false">#REF!</definedName>
    <definedName function="false" hidden="false" name="С3" vbProcedure="false">'12-18'!$A$3</definedName>
    <definedName function="false" hidden="false" name="Физ_Норма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<sst xmlns="http://schemas.openxmlformats.org/spreadsheetml/2006/main" count="2384" uniqueCount="221">
  <si>
    <t xml:space="preserve">МЕНЮ с 01.09.22г  СОШ г. Ульяновск с 7-11 лет</t>
  </si>
  <si>
    <t xml:space="preserve">1 неделя  понедельник</t>
  </si>
  <si>
    <t xml:space="preserve">№</t>
  </si>
  <si>
    <t xml:space="preserve">Наименование блюда</t>
  </si>
  <si>
    <t xml:space="preserve">Выход, г</t>
  </si>
  <si>
    <t xml:space="preserve">Белки, г</t>
  </si>
  <si>
    <t xml:space="preserve">Жиры, г</t>
  </si>
  <si>
    <t xml:space="preserve">Углево-ды, г</t>
  </si>
  <si>
    <t xml:space="preserve">ЭЦ, ккал</t>
  </si>
  <si>
    <t xml:space="preserve">НЖК</t>
  </si>
  <si>
    <t xml:space="preserve">ПНЖК</t>
  </si>
  <si>
    <t xml:space="preserve">МЖК</t>
  </si>
  <si>
    <t xml:space="preserve">Холестерин</t>
  </si>
  <si>
    <t xml:space="preserve">МД</t>
  </si>
  <si>
    <t xml:space="preserve">Крахмал</t>
  </si>
  <si>
    <t xml:space="preserve">ПВ</t>
  </si>
  <si>
    <t xml:space="preserve">РПВ</t>
  </si>
  <si>
    <t xml:space="preserve">НПВ</t>
  </si>
  <si>
    <t xml:space="preserve">Органические кислоты</t>
  </si>
  <si>
    <t xml:space="preserve">Зола</t>
  </si>
  <si>
    <t xml:space="preserve">Na</t>
  </si>
  <si>
    <t xml:space="preserve">K</t>
  </si>
  <si>
    <t xml:space="preserve">Минеральные элементы (мг)</t>
  </si>
  <si>
    <t xml:space="preserve">Витамины</t>
  </si>
  <si>
    <t xml:space="preserve">Алкоголь, г</t>
  </si>
  <si>
    <t xml:space="preserve">Валин</t>
  </si>
  <si>
    <t xml:space="preserve">изолейцин</t>
  </si>
  <si>
    <t xml:space="preserve">лейцин</t>
  </si>
  <si>
    <t xml:space="preserve">лизин</t>
  </si>
  <si>
    <t xml:space="preserve">метионин</t>
  </si>
  <si>
    <t xml:space="preserve">треонин</t>
  </si>
  <si>
    <t xml:space="preserve">триптофан</t>
  </si>
  <si>
    <t xml:space="preserve">фенилаланин</t>
  </si>
  <si>
    <t xml:space="preserve">аланин</t>
  </si>
  <si>
    <t xml:space="preserve">аргинин</t>
  </si>
  <si>
    <t xml:space="preserve">аспарагиновая</t>
  </si>
  <si>
    <t xml:space="preserve">гистидин</t>
  </si>
  <si>
    <t xml:space="preserve">глицин</t>
  </si>
  <si>
    <t xml:space="preserve">глутаминовая</t>
  </si>
  <si>
    <t xml:space="preserve">оксипролин</t>
  </si>
  <si>
    <t xml:space="preserve">пролин</t>
  </si>
  <si>
    <t xml:space="preserve">серин</t>
  </si>
  <si>
    <t xml:space="preserve">тирозин</t>
  </si>
  <si>
    <t xml:space="preserve">цистин</t>
  </si>
  <si>
    <t xml:space="preserve">масляная</t>
  </si>
  <si>
    <t xml:space="preserve">капроновая</t>
  </si>
  <si>
    <t xml:space="preserve">каприловая</t>
  </si>
  <si>
    <t xml:space="preserve">каприновая</t>
  </si>
  <si>
    <t xml:space="preserve">лауриновая</t>
  </si>
  <si>
    <t xml:space="preserve">миристиновая</t>
  </si>
  <si>
    <t xml:space="preserve">пентадекановая</t>
  </si>
  <si>
    <t xml:space="preserve">пальмитиновая</t>
  </si>
  <si>
    <t xml:space="preserve">маргариновая</t>
  </si>
  <si>
    <t xml:space="preserve">стеариновая</t>
  </si>
  <si>
    <t xml:space="preserve">арахиновая</t>
  </si>
  <si>
    <t xml:space="preserve">бегеновая</t>
  </si>
  <si>
    <t xml:space="preserve">лигноцериновая</t>
  </si>
  <si>
    <t xml:space="preserve">миристолеиновая</t>
  </si>
  <si>
    <t xml:space="preserve">пальмитолеиновая</t>
  </si>
  <si>
    <t xml:space="preserve">олеиновая</t>
  </si>
  <si>
    <t xml:space="preserve">гадолеиновая</t>
  </si>
  <si>
    <t xml:space="preserve">эруковая</t>
  </si>
  <si>
    <t xml:space="preserve">линолевая</t>
  </si>
  <si>
    <t xml:space="preserve">линоленовая</t>
  </si>
  <si>
    <t xml:space="preserve">арахидоновая</t>
  </si>
  <si>
    <t xml:space="preserve">Аденин</t>
  </si>
  <si>
    <t xml:space="preserve">Гуанин</t>
  </si>
  <si>
    <t xml:space="preserve">Ph</t>
  </si>
  <si>
    <t xml:space="preserve">всего</t>
  </si>
  <si>
    <t xml:space="preserve">Ca</t>
  </si>
  <si>
    <t xml:space="preserve">Mg</t>
  </si>
  <si>
    <t xml:space="preserve">P</t>
  </si>
  <si>
    <t xml:space="preserve">Fe</t>
  </si>
  <si>
    <t xml:space="preserve">А,мг</t>
  </si>
  <si>
    <t xml:space="preserve">B</t>
  </si>
  <si>
    <t xml:space="preserve">РЭ,мкг</t>
  </si>
  <si>
    <t xml:space="preserve">ТЭ,мг</t>
  </si>
  <si>
    <t xml:space="preserve">В1,мг</t>
  </si>
  <si>
    <t xml:space="preserve">В2</t>
  </si>
  <si>
    <t xml:space="preserve">РР</t>
  </si>
  <si>
    <t xml:space="preserve">НЭ</t>
  </si>
  <si>
    <t xml:space="preserve">С,мг</t>
  </si>
  <si>
    <t xml:space="preserve">Завтрак</t>
  </si>
  <si>
    <t xml:space="preserve">Фрукты свежие (посезонно)</t>
  </si>
  <si>
    <t xml:space="preserve">1шт</t>
  </si>
  <si>
    <t xml:space="preserve">Каша овсяная молочная  с маслом слив</t>
  </si>
  <si>
    <t xml:space="preserve">Какао с молоком </t>
  </si>
  <si>
    <t xml:space="preserve">Хлеб пшеничный</t>
  </si>
  <si>
    <t xml:space="preserve">Итого за 'Завтрак'</t>
  </si>
  <si>
    <t xml:space="preserve">Обед</t>
  </si>
  <si>
    <t xml:space="preserve">* Салат из свежих овощей " Ассорти" </t>
  </si>
  <si>
    <t xml:space="preserve">Суп картофельный с бобовыми </t>
  </si>
  <si>
    <t xml:space="preserve">Крокеты "Школьные" тушеные в сооусе 60/30</t>
  </si>
  <si>
    <t xml:space="preserve">Макароны отварные с маслом сливочным</t>
  </si>
  <si>
    <t xml:space="preserve">Компот из фруктовой ягодной смеси </t>
  </si>
  <si>
    <t xml:space="preserve">Хлеб ржано-пшеничный</t>
  </si>
  <si>
    <t xml:space="preserve">Итого за 'Обед'</t>
  </si>
  <si>
    <t xml:space="preserve">Итого за день</t>
  </si>
  <si>
    <t xml:space="preserve">*Примечание : Замена посезонно  -далее (ЗП)</t>
  </si>
  <si>
    <t xml:space="preserve">(ЗП)</t>
  </si>
  <si>
    <t xml:space="preserve">Салат из отварной свеклы с сыром </t>
  </si>
  <si>
    <t xml:space="preserve">Вторник</t>
  </si>
  <si>
    <t xml:space="preserve">Сыр порционно</t>
  </si>
  <si>
    <t xml:space="preserve">Каша молочная гречневая со слив маслом </t>
  </si>
  <si>
    <t xml:space="preserve">Кофейный напиток с молоком </t>
  </si>
  <si>
    <t xml:space="preserve">Фрукты свежие( посезонно)</t>
  </si>
  <si>
    <t xml:space="preserve">Щи из свежей капусты  со сметаной </t>
  </si>
  <si>
    <t xml:space="preserve">Рыба, тушеная в томате с овощами 60/30</t>
  </si>
  <si>
    <t xml:space="preserve">Картофельное пюре с маслом сливочным</t>
  </si>
  <si>
    <t xml:space="preserve">Компот из сухофруктов </t>
  </si>
  <si>
    <t xml:space="preserve">Среда</t>
  </si>
  <si>
    <t xml:space="preserve">Запеканка из творога со сгущенным молоком</t>
  </si>
  <si>
    <t xml:space="preserve">Чай с лимоном и сахаром</t>
  </si>
  <si>
    <t xml:space="preserve">Фирм</t>
  </si>
  <si>
    <t xml:space="preserve">Пышка " Эстонская"</t>
  </si>
  <si>
    <t xml:space="preserve">*Салат из белокочанной  капусты с зеленым горошком</t>
  </si>
  <si>
    <t xml:space="preserve">Суп картоф  клецками </t>
  </si>
  <si>
    <t xml:space="preserve">Плов с птицей </t>
  </si>
  <si>
    <t xml:space="preserve">Сок фруктовый</t>
  </si>
  <si>
    <t xml:space="preserve">*Примечание : Замена посезонно (ЗП)</t>
  </si>
  <si>
    <t xml:space="preserve">Салат Витаминный (капуста конс, кукуруза)</t>
  </si>
  <si>
    <t xml:space="preserve">Четверг</t>
  </si>
  <si>
    <t xml:space="preserve">Овощи порционно (посезонно)</t>
  </si>
  <si>
    <t xml:space="preserve">Запеканка картофельная с мясом  птицы</t>
  </si>
  <si>
    <t xml:space="preserve">Винегрет овощной </t>
  </si>
  <si>
    <t xml:space="preserve">Суп из овощей  со сметаной</t>
  </si>
  <si>
    <t xml:space="preserve">Биточки "Детские"</t>
  </si>
  <si>
    <t xml:space="preserve">Гороховое пюре с малом сливочным</t>
  </si>
  <si>
    <t xml:space="preserve">Компот из сухофруктов</t>
  </si>
  <si>
    <t xml:space="preserve">Пятница</t>
  </si>
  <si>
    <t xml:space="preserve">Фрукты свежие ( посезонно)</t>
  </si>
  <si>
    <t xml:space="preserve">Омлет натуральный  </t>
  </si>
  <si>
    <t xml:space="preserve">Чай с сахаром</t>
  </si>
  <si>
    <t xml:space="preserve">*Салат "Солнышко" </t>
  </si>
  <si>
    <t xml:space="preserve">Рассольник "Ленинградский" со сметаной </t>
  </si>
  <si>
    <t xml:space="preserve">Рагу из птицы по-домашнему </t>
  </si>
  <si>
    <t xml:space="preserve">Салат " Степной "</t>
  </si>
  <si>
    <t xml:space="preserve">Суббота</t>
  </si>
  <si>
    <t xml:space="preserve">Овощи порционно ( посезонно)</t>
  </si>
  <si>
    <t xml:space="preserve">Тефтели  60/30</t>
  </si>
  <si>
    <t xml:space="preserve">Рис припущенный с маслом сливочным</t>
  </si>
  <si>
    <t xml:space="preserve">*Салат из капусты "Фасолька"</t>
  </si>
  <si>
    <t xml:space="preserve">Суп лапша домашняя с картофелем </t>
  </si>
  <si>
    <t xml:space="preserve">Филе куриное тушен в сметанном  соусе  40/50</t>
  </si>
  <si>
    <t xml:space="preserve">Каша гречневая рассыпчатая с маслом слив</t>
  </si>
  <si>
    <t xml:space="preserve">Маринад овощной</t>
  </si>
  <si>
    <t xml:space="preserve">2 неделя Понедельник</t>
  </si>
  <si>
    <t xml:space="preserve">Каша пшенная молочная с маслом слив.</t>
  </si>
  <si>
    <t xml:space="preserve">Какао с молоком</t>
  </si>
  <si>
    <t xml:space="preserve">*Салат из белокочанной капусты и моркови</t>
  </si>
  <si>
    <t xml:space="preserve">Биточки "Тотоши"  </t>
  </si>
  <si>
    <t xml:space="preserve">Сок фруктово-ягодый </t>
  </si>
  <si>
    <t xml:space="preserve">фирм</t>
  </si>
  <si>
    <t xml:space="preserve">Салат из квашен. капуты с ягодами</t>
  </si>
  <si>
    <t xml:space="preserve">Запеканка из творога со сгущ  молоком</t>
  </si>
  <si>
    <t xml:space="preserve">Лепешка сметанная </t>
  </si>
  <si>
    <t xml:space="preserve">*Салат из свежих помидор и огурцов </t>
  </si>
  <si>
    <t xml:space="preserve"> Борщ из св. капусты с карт. со сметаной</t>
  </si>
  <si>
    <t xml:space="preserve">Гуляш 40/50</t>
  </si>
  <si>
    <t xml:space="preserve">Мармелад</t>
  </si>
  <si>
    <t xml:space="preserve">Овощи  порционно ( посезонно)</t>
  </si>
  <si>
    <t xml:space="preserve">Паста по-симбирски </t>
  </si>
  <si>
    <t xml:space="preserve">Суп картофельный  клецками</t>
  </si>
  <si>
    <t xml:space="preserve">Птица порционная запеченная</t>
  </si>
  <si>
    <t xml:space="preserve">Гороховое пюре с маслом сливочным</t>
  </si>
  <si>
    <t xml:space="preserve">Напиток  шиповника  </t>
  </si>
  <si>
    <t xml:space="preserve">Горячий бутерброд с сыром </t>
  </si>
  <si>
    <t xml:space="preserve">Каша молочная "Дружба"с маслом слив.</t>
  </si>
  <si>
    <t xml:space="preserve">Кисель плодово-ягодный</t>
  </si>
  <si>
    <t xml:space="preserve">Жаркое по-домашнему </t>
  </si>
  <si>
    <t xml:space="preserve">Фрукты свежие(посезонно)</t>
  </si>
  <si>
    <t xml:space="preserve">Тефтели "Забава" 60/30 </t>
  </si>
  <si>
    <t xml:space="preserve">Капуста цветная запечен с соусом сухарным 90/10</t>
  </si>
  <si>
    <t xml:space="preserve">Винегрет овощной</t>
  </si>
  <si>
    <t xml:space="preserve">Бефстроганов из  курицы</t>
  </si>
  <si>
    <t xml:space="preserve">Омлет натуральный </t>
  </si>
  <si>
    <t xml:space="preserve">Горошек зеленый порционно</t>
  </si>
  <si>
    <t xml:space="preserve">Салат "Бурячок" (свекла, зел горошек, яблоко)</t>
  </si>
  <si>
    <t xml:space="preserve">Кнели паровые</t>
  </si>
  <si>
    <t xml:space="preserve">Картофельное пюре с маслом слив</t>
  </si>
  <si>
    <t xml:space="preserve">МЕНЮ c 01.09.22г   СОШ г. Ульяновск с 12-18 лет</t>
  </si>
  <si>
    <t xml:space="preserve">1 Неделя понедельник</t>
  </si>
  <si>
    <t xml:space="preserve">Каша овсяная молочная с маслом </t>
  </si>
  <si>
    <t xml:space="preserve">*Салат из свежих овощей " Ассорти"</t>
  </si>
  <si>
    <t xml:space="preserve">Крокеты " Школьные " туш в соусе 80/30</t>
  </si>
  <si>
    <t xml:space="preserve">Каша молочная гречневая с маслом </t>
  </si>
  <si>
    <t xml:space="preserve">Фрукты свежие</t>
  </si>
  <si>
    <t xml:space="preserve">Щи из свежей капусты со сметаной  </t>
  </si>
  <si>
    <t xml:space="preserve">Рыба, тушеная в томате с овощами 80/30</t>
  </si>
  <si>
    <t xml:space="preserve">Запеканка из творога со сгущ молоком</t>
  </si>
  <si>
    <t xml:space="preserve">180/20</t>
  </si>
  <si>
    <t xml:space="preserve">Пышка " Эстонская" </t>
  </si>
  <si>
    <t xml:space="preserve">*Салат из белокочанной  капусты с зеленым горошком </t>
  </si>
  <si>
    <t xml:space="preserve">Суп картофельнй  с  клецками</t>
  </si>
  <si>
    <t xml:space="preserve">*Примечание : Замена посезонно  (ЗП)</t>
  </si>
  <si>
    <t xml:space="preserve">Салат Витаминный (капуста кон. кукуруза)</t>
  </si>
  <si>
    <t xml:space="preserve">Суп из овощей  со сметаной </t>
  </si>
  <si>
    <t xml:space="preserve">Гороховое пюре  с маслом сливочным</t>
  </si>
  <si>
    <t xml:space="preserve">Пяница</t>
  </si>
  <si>
    <t xml:space="preserve">Рассольник Ленинградский со сметаной </t>
  </si>
  <si>
    <t xml:space="preserve">Салат " Степной"</t>
  </si>
  <si>
    <t xml:space="preserve">Овощи свежие порционно (посезонно)</t>
  </si>
  <si>
    <t xml:space="preserve">Тефтели 80/30</t>
  </si>
  <si>
    <t xml:space="preserve">Филе куриное тушен в смет соусе  50/50</t>
  </si>
  <si>
    <t xml:space="preserve">Каша гречневая рассыпчата. с маслом слив</t>
  </si>
  <si>
    <t xml:space="preserve">Каша пшенная молочная с маслом слив. </t>
  </si>
  <si>
    <t xml:space="preserve">*Салат из белокочанной капусты и моркови </t>
  </si>
  <si>
    <t xml:space="preserve">Биточки "Тотоши"</t>
  </si>
  <si>
    <t xml:space="preserve">Сок фруктовый </t>
  </si>
  <si>
    <t xml:space="preserve">Борщ с капустой с картофелем со сметаной   250/10</t>
  </si>
  <si>
    <t xml:space="preserve">Гуляш 50/50</t>
  </si>
  <si>
    <t xml:space="preserve">Овощим свежие  порционно(посезонно)</t>
  </si>
  <si>
    <t xml:space="preserve">Каша молочная "Дружба"с маслом слив</t>
  </si>
  <si>
    <t xml:space="preserve">Жаркое по-домашнему</t>
  </si>
  <si>
    <t xml:space="preserve">Тефтели "Забава" 80/30 </t>
  </si>
  <si>
    <t xml:space="preserve">Капуста цветная запеченная в сухарном соусе 90/10</t>
  </si>
  <si>
    <t xml:space="preserve">Бефстроганов из курицы</t>
  </si>
  <si>
    <t xml:space="preserve">Каша гречневая рассыпчат. с маслом слив</t>
  </si>
  <si>
    <t xml:space="preserve">Горошек зеленый порционно </t>
  </si>
  <si>
    <t xml:space="preserve">Салат "Бурячок"(свекла, зел горошек, яблоко)</t>
  </si>
  <si>
    <t xml:space="preserve">Щи из свеж. капусты с картоф со сметаной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</si>
</sst>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General"/>
  </numFmts>
  <fonts count="11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b val="true"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I1425"/>
  <sheetViews>
    <sheetView showFormulas="false" showGridLines="true" showRowColHeaders="true" showZeros="true" rightToLeft="false" tabSelected="true" showOutlineSymbols="true" defaultGridColor="true" view="normal" topLeftCell="A85" colorId="64" zoomScale="100" zoomScaleNormal="100" zoomScalePageLayoutView="100" workbookViewId="0">
      <selection pane="topLeft" activeCell="B93" activeCellId="0" sqref="B93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7.29"/>
    <col collapsed="false" customWidth="true" hidden="false" outlineLevel="0" max="2" min="2" style="1" width="42.29"/>
    <col collapsed="false" customWidth="true" hidden="false" outlineLevel="0" max="3" min="3" style="1" width="7.29"/>
    <col collapsed="false" customWidth="true" hidden="false" outlineLevel="0" max="4" min="4" style="1" width="8.29"/>
    <col collapsed="false" customWidth="true" hidden="false" outlineLevel="0" max="5" min="5" style="1" width="8"/>
    <col collapsed="false" customWidth="true" hidden="false" outlineLevel="0" max="6" min="6" style="1" width="8.42"/>
    <col collapsed="false" customWidth="true" hidden="false" outlineLevel="0" max="7" min="7" style="1" width="8.14"/>
    <col collapsed="false" customWidth="true" hidden="false" outlineLevel="0" max="20" min="8" style="1" width="11.52"/>
    <col collapsed="false" customWidth="true" hidden="false" outlineLevel="0" max="23" min="21" style="1" width="5.7"/>
    <col collapsed="false" customWidth="true" hidden="false" outlineLevel="0" max="24" min="24" style="1" width="4.71"/>
    <col collapsed="false" customWidth="true" hidden="false" outlineLevel="0" max="26" min="25" style="1" width="5.7"/>
    <col collapsed="false" customWidth="true" hidden="false" outlineLevel="0" max="27" min="27" style="1" width="7"/>
    <col collapsed="false" customWidth="true" hidden="false" outlineLevel="0" max="33" min="28" style="1" width="5.7"/>
    <col collapsed="false" customWidth="true" hidden="false" outlineLevel="0" max="87" min="34" style="1" width="11.52"/>
    <col collapsed="false" customWidth="false" hidden="false" outlineLevel="0" max="1024" min="88" style="1" width="9.14"/>
  </cols>
  <sheetData>
    <row r="1" customFormat="false" ht="0.75" hidden="false" customHeight="true" outlineLevel="0" collapsed="false"/>
    <row r="2" customFormat="false" ht="20.25" hidden="false" customHeight="true" outlineLevel="0" collapsed="false">
      <c r="A2" s="2" t="s">
        <v>0</v>
      </c>
      <c r="B2" s="2"/>
      <c r="C2" s="2"/>
      <c r="D2" s="2"/>
      <c r="E2" s="2"/>
      <c r="F2" s="2"/>
      <c r="G2" s="2"/>
    </row>
    <row r="3" s="6" customFormat="true" ht="15" hidden="false" customHeight="false" outlineLevel="0" collapsed="false">
      <c r="A3" s="3"/>
      <c r="B3" s="4" t="s">
        <v>1</v>
      </c>
      <c r="C3" s="3"/>
      <c r="D3" s="5"/>
      <c r="E3" s="3"/>
      <c r="F3" s="3"/>
      <c r="G3" s="3"/>
    </row>
    <row r="5" customFormat="false" ht="15" hidden="false" customHeight="false" outlineLevel="0" collapsed="false">
      <c r="B5" s="7"/>
      <c r="C5" s="8"/>
      <c r="D5" s="9"/>
      <c r="E5" s="9"/>
      <c r="F5" s="9"/>
      <c r="G5" s="9"/>
    </row>
    <row r="6" customFormat="false" ht="7.5" hidden="false" customHeight="true" outlineLevel="0" collapsed="false"/>
    <row r="8" s="13" customFormat="true" ht="14.25" hidden="false" customHeight="true" outlineLevel="0" collapsed="false">
      <c r="A8" s="10" t="s">
        <v>2</v>
      </c>
      <c r="B8" s="11" t="s">
        <v>3</v>
      </c>
      <c r="C8" s="11" t="s">
        <v>4</v>
      </c>
      <c r="D8" s="11" t="s">
        <v>5</v>
      </c>
      <c r="E8" s="11" t="s">
        <v>6</v>
      </c>
      <c r="F8" s="11" t="s">
        <v>7</v>
      </c>
      <c r="G8" s="12" t="s">
        <v>8</v>
      </c>
      <c r="H8" s="13" t="s">
        <v>9</v>
      </c>
      <c r="I8" s="13" t="s">
        <v>10</v>
      </c>
      <c r="J8" s="13" t="s">
        <v>11</v>
      </c>
      <c r="K8" s="13" t="s">
        <v>12</v>
      </c>
      <c r="L8" s="13" t="s">
        <v>13</v>
      </c>
      <c r="M8" s="13" t="s">
        <v>14</v>
      </c>
      <c r="N8" s="13" t="s">
        <v>15</v>
      </c>
      <c r="O8" s="13" t="s">
        <v>16</v>
      </c>
      <c r="P8" s="13" t="s">
        <v>17</v>
      </c>
      <c r="Q8" s="13" t="s">
        <v>18</v>
      </c>
      <c r="R8" s="13" t="s">
        <v>19</v>
      </c>
      <c r="S8" s="13" t="s">
        <v>20</v>
      </c>
      <c r="T8" s="13" t="s">
        <v>21</v>
      </c>
      <c r="U8" s="14" t="s">
        <v>22</v>
      </c>
      <c r="V8" s="14"/>
      <c r="W8" s="14"/>
      <c r="X8" s="14"/>
      <c r="Y8" s="15" t="s">
        <v>23</v>
      </c>
      <c r="Z8" s="15"/>
      <c r="AA8" s="15"/>
      <c r="AB8" s="15"/>
      <c r="AC8" s="15"/>
      <c r="AD8" s="15"/>
      <c r="AE8" s="15"/>
      <c r="AF8" s="15"/>
      <c r="AG8" s="15"/>
      <c r="AH8" s="13" t="s">
        <v>24</v>
      </c>
      <c r="AI8" s="13" t="s">
        <v>25</v>
      </c>
      <c r="AJ8" s="13" t="s">
        <v>26</v>
      </c>
      <c r="AK8" s="13" t="s">
        <v>27</v>
      </c>
      <c r="AL8" s="13" t="s">
        <v>28</v>
      </c>
      <c r="AM8" s="13" t="s">
        <v>29</v>
      </c>
      <c r="AN8" s="13" t="s">
        <v>30</v>
      </c>
      <c r="AO8" s="13" t="s">
        <v>31</v>
      </c>
      <c r="AP8" s="13" t="s">
        <v>32</v>
      </c>
      <c r="AQ8" s="13" t="s">
        <v>33</v>
      </c>
      <c r="AR8" s="13" t="s">
        <v>34</v>
      </c>
      <c r="AS8" s="13" t="s">
        <v>35</v>
      </c>
      <c r="AT8" s="13" t="s">
        <v>36</v>
      </c>
      <c r="AU8" s="13" t="s">
        <v>37</v>
      </c>
      <c r="AV8" s="13" t="s">
        <v>38</v>
      </c>
      <c r="AW8" s="13" t="s">
        <v>39</v>
      </c>
      <c r="AX8" s="13" t="s">
        <v>40</v>
      </c>
      <c r="AY8" s="13" t="s">
        <v>41</v>
      </c>
      <c r="AZ8" s="13" t="s">
        <v>42</v>
      </c>
      <c r="BA8" s="13" t="s">
        <v>43</v>
      </c>
      <c r="BB8" s="13" t="s">
        <v>44</v>
      </c>
      <c r="BC8" s="13" t="s">
        <v>45</v>
      </c>
      <c r="BD8" s="13" t="s">
        <v>46</v>
      </c>
      <c r="BE8" s="13" t="s">
        <v>47</v>
      </c>
      <c r="BF8" s="13" t="s">
        <v>48</v>
      </c>
      <c r="BG8" s="13" t="s">
        <v>49</v>
      </c>
      <c r="BH8" s="13" t="s">
        <v>50</v>
      </c>
      <c r="BI8" s="13" t="s">
        <v>51</v>
      </c>
      <c r="BJ8" s="13" t="s">
        <v>52</v>
      </c>
      <c r="BK8" s="13" t="s">
        <v>53</v>
      </c>
      <c r="BL8" s="13" t="s">
        <v>54</v>
      </c>
      <c r="BM8" s="13" t="s">
        <v>55</v>
      </c>
      <c r="BN8" s="13" t="s">
        <v>56</v>
      </c>
      <c r="BO8" s="13" t="s">
        <v>57</v>
      </c>
      <c r="BP8" s="13" t="s">
        <v>58</v>
      </c>
      <c r="BQ8" s="13" t="s">
        <v>59</v>
      </c>
      <c r="BR8" s="13" t="s">
        <v>60</v>
      </c>
      <c r="BS8" s="13" t="s">
        <v>61</v>
      </c>
      <c r="BT8" s="13" t="s">
        <v>62</v>
      </c>
      <c r="BU8" s="13" t="s">
        <v>63</v>
      </c>
      <c r="BV8" s="13" t="s">
        <v>64</v>
      </c>
      <c r="BW8" s="13" t="s">
        <v>65</v>
      </c>
      <c r="BX8" s="13" t="s">
        <v>66</v>
      </c>
      <c r="BY8" s="13" t="s">
        <v>67</v>
      </c>
      <c r="BZ8" s="16"/>
    </row>
    <row r="9" s="13" customFormat="true" ht="15.75" hidden="false" customHeight="true" outlineLevel="0" collapsed="false">
      <c r="A9" s="10"/>
      <c r="B9" s="11"/>
      <c r="C9" s="11"/>
      <c r="D9" s="11" t="s">
        <v>68</v>
      </c>
      <c r="E9" s="11" t="s">
        <v>68</v>
      </c>
      <c r="F9" s="11"/>
      <c r="G9" s="12"/>
      <c r="U9" s="17" t="s">
        <v>69</v>
      </c>
      <c r="V9" s="17" t="s">
        <v>70</v>
      </c>
      <c r="W9" s="17" t="s">
        <v>71</v>
      </c>
      <c r="X9" s="17" t="s">
        <v>72</v>
      </c>
      <c r="Y9" s="17" t="s">
        <v>73</v>
      </c>
      <c r="Z9" s="17" t="s">
        <v>74</v>
      </c>
      <c r="AA9" s="17" t="s">
        <v>75</v>
      </c>
      <c r="AB9" s="17" t="s">
        <v>76</v>
      </c>
      <c r="AC9" s="17" t="s">
        <v>77</v>
      </c>
      <c r="AD9" s="17" t="s">
        <v>78</v>
      </c>
      <c r="AE9" s="17" t="s">
        <v>79</v>
      </c>
      <c r="AF9" s="17" t="s">
        <v>80</v>
      </c>
      <c r="AG9" s="15" t="s">
        <v>81</v>
      </c>
      <c r="BZ9" s="16"/>
    </row>
    <row r="10" s="13" customFormat="true" ht="13.8" hidden="false" customHeight="false" outlineLevel="0" collapsed="false">
      <c r="B10" s="13" t="s">
        <v>82</v>
      </c>
      <c r="C10" s="18"/>
      <c r="D10" s="18"/>
      <c r="E10" s="18"/>
      <c r="F10" s="18"/>
      <c r="G10" s="18"/>
    </row>
    <row r="11" s="19" customFormat="true" ht="13.8" hidden="false" customHeight="false" outlineLevel="0" collapsed="false">
      <c r="A11" s="19" t="str">
        <f aca="false">"-"</f>
        <v>-</v>
      </c>
      <c r="B11" s="19" t="s">
        <v>83</v>
      </c>
      <c r="C11" s="20" t="s">
        <v>84</v>
      </c>
      <c r="D11" s="20" t="n">
        <v>1.96</v>
      </c>
      <c r="E11" s="20" t="n">
        <v>0.78</v>
      </c>
      <c r="F11" s="20" t="n">
        <v>24.3</v>
      </c>
      <c r="G11" s="20" t="n">
        <v>106.0752</v>
      </c>
      <c r="H11" s="19" t="n">
        <v>0.2</v>
      </c>
      <c r="I11" s="19" t="n">
        <v>0</v>
      </c>
      <c r="J11" s="19" t="n">
        <v>0</v>
      </c>
      <c r="K11" s="19" t="n">
        <v>0</v>
      </c>
      <c r="L11" s="19" t="n">
        <v>19.21</v>
      </c>
      <c r="M11" s="19" t="n">
        <v>1.57</v>
      </c>
      <c r="N11" s="19" t="n">
        <v>3.53</v>
      </c>
      <c r="O11" s="19" t="n">
        <v>0</v>
      </c>
      <c r="P11" s="19" t="n">
        <v>0</v>
      </c>
      <c r="Q11" s="19" t="n">
        <v>1.57</v>
      </c>
      <c r="R11" s="19" t="n">
        <v>0.98</v>
      </c>
      <c r="S11" s="19" t="n">
        <v>50.96</v>
      </c>
      <c r="T11" s="19" t="n">
        <v>544.88</v>
      </c>
      <c r="U11" s="19" t="n">
        <v>73.5</v>
      </c>
      <c r="V11" s="19" t="n">
        <v>28.42</v>
      </c>
      <c r="W11" s="19" t="n">
        <v>49.98</v>
      </c>
      <c r="X11" s="19" t="n">
        <v>4.31</v>
      </c>
      <c r="Y11" s="19" t="n">
        <v>0</v>
      </c>
      <c r="Z11" s="19" t="n">
        <v>58.8</v>
      </c>
      <c r="AA11" s="19" t="n">
        <v>10</v>
      </c>
      <c r="AB11" s="19" t="n">
        <v>60</v>
      </c>
      <c r="AC11" s="19" t="n">
        <v>0.39</v>
      </c>
      <c r="AD11" s="19" t="n">
        <v>0.04</v>
      </c>
      <c r="AE11" s="19" t="n">
        <v>0.59</v>
      </c>
      <c r="AF11" s="19" t="n">
        <v>0.8</v>
      </c>
      <c r="AG11" s="19" t="n">
        <v>129.36</v>
      </c>
      <c r="AH11" s="19" t="n">
        <v>0</v>
      </c>
      <c r="AI11" s="19" t="n">
        <v>23.52</v>
      </c>
      <c r="AJ11" s="19" t="n">
        <v>25.48</v>
      </c>
      <c r="AK11" s="19" t="n">
        <v>37.24</v>
      </c>
      <c r="AL11" s="19" t="n">
        <v>35.28</v>
      </c>
      <c r="AM11" s="19" t="n">
        <v>5.88</v>
      </c>
      <c r="AN11" s="19" t="n">
        <v>21.56</v>
      </c>
      <c r="AO11" s="19" t="n">
        <v>5.88</v>
      </c>
      <c r="AP11" s="19" t="n">
        <v>17.64</v>
      </c>
      <c r="AQ11" s="19" t="n">
        <v>33.32</v>
      </c>
      <c r="AR11" s="19" t="n">
        <v>19.6</v>
      </c>
      <c r="AS11" s="19" t="n">
        <v>152.88</v>
      </c>
      <c r="AT11" s="19" t="n">
        <v>13.72</v>
      </c>
      <c r="AU11" s="19" t="n">
        <v>27.44</v>
      </c>
      <c r="AV11" s="19" t="n">
        <v>82.32</v>
      </c>
      <c r="AW11" s="19" t="n">
        <v>0</v>
      </c>
      <c r="AX11" s="19" t="n">
        <v>25.48</v>
      </c>
      <c r="AY11" s="19" t="n">
        <v>31.36</v>
      </c>
      <c r="AZ11" s="19" t="n">
        <v>11.76</v>
      </c>
      <c r="BA11" s="19" t="n">
        <v>9.8</v>
      </c>
      <c r="BB11" s="19" t="n">
        <v>0</v>
      </c>
      <c r="BC11" s="19" t="n">
        <v>0</v>
      </c>
      <c r="BD11" s="19" t="n">
        <v>0</v>
      </c>
      <c r="BE11" s="19" t="n">
        <v>0</v>
      </c>
      <c r="BF11" s="19" t="n">
        <v>0</v>
      </c>
      <c r="BG11" s="19" t="n">
        <v>0</v>
      </c>
      <c r="BH11" s="19" t="n">
        <v>0</v>
      </c>
      <c r="BI11" s="19" t="n">
        <v>0</v>
      </c>
      <c r="BJ11" s="19" t="n">
        <v>0</v>
      </c>
      <c r="BK11" s="19" t="n">
        <v>0</v>
      </c>
      <c r="BL11" s="19" t="n">
        <v>0</v>
      </c>
      <c r="BM11" s="19" t="n">
        <v>0</v>
      </c>
      <c r="BN11" s="19" t="n">
        <v>0</v>
      </c>
      <c r="BO11" s="19" t="n">
        <v>0</v>
      </c>
      <c r="BP11" s="19" t="n">
        <v>0</v>
      </c>
      <c r="BQ11" s="19" t="n">
        <v>0</v>
      </c>
      <c r="BR11" s="19" t="n">
        <v>0</v>
      </c>
      <c r="BS11" s="19" t="n">
        <v>0</v>
      </c>
      <c r="BT11" s="19" t="n">
        <v>0</v>
      </c>
      <c r="BU11" s="19" t="n">
        <v>0</v>
      </c>
      <c r="BV11" s="19" t="n">
        <v>0</v>
      </c>
      <c r="BW11" s="19" t="n">
        <v>0</v>
      </c>
      <c r="BX11" s="19" t="n">
        <v>0</v>
      </c>
      <c r="BY11" s="19" t="n">
        <v>0</v>
      </c>
      <c r="BZ11" s="19" t="n">
        <v>172.6</v>
      </c>
      <c r="CB11" s="19" t="n">
        <v>9.8</v>
      </c>
      <c r="CD11" s="19" t="n">
        <v>0</v>
      </c>
      <c r="CE11" s="19" t="n">
        <v>0</v>
      </c>
      <c r="CF11" s="19" t="n">
        <v>0</v>
      </c>
      <c r="CG11" s="19" t="n">
        <v>0</v>
      </c>
      <c r="CH11" s="19" t="n">
        <v>0</v>
      </c>
      <c r="CI11" s="19" t="n">
        <v>0</v>
      </c>
    </row>
    <row r="12" s="19" customFormat="true" ht="13.8" hidden="false" customHeight="false" outlineLevel="0" collapsed="false">
      <c r="A12" s="19" t="str">
        <f aca="false">"302"</f>
        <v>302</v>
      </c>
      <c r="B12" s="19" t="s">
        <v>85</v>
      </c>
      <c r="C12" s="20" t="str">
        <f aca="false">"205"</f>
        <v>205</v>
      </c>
      <c r="D12" s="20" t="n">
        <v>8.48</v>
      </c>
      <c r="E12" s="20" t="n">
        <v>8.25</v>
      </c>
      <c r="F12" s="20" t="n">
        <v>40.22</v>
      </c>
      <c r="G12" s="20" t="n">
        <v>262.735908</v>
      </c>
      <c r="H12" s="19" t="n">
        <v>4.54</v>
      </c>
      <c r="I12" s="19" t="n">
        <v>0.09</v>
      </c>
      <c r="J12" s="19" t="n">
        <v>0</v>
      </c>
      <c r="K12" s="19" t="n">
        <v>0</v>
      </c>
      <c r="L12" s="19" t="n">
        <v>10.1</v>
      </c>
      <c r="M12" s="19" t="n">
        <v>26.48</v>
      </c>
      <c r="N12" s="19" t="n">
        <v>3.64</v>
      </c>
      <c r="O12" s="19" t="n">
        <v>0</v>
      </c>
      <c r="P12" s="19" t="n">
        <v>0</v>
      </c>
      <c r="Q12" s="19" t="n">
        <v>0.1</v>
      </c>
      <c r="R12" s="19" t="n">
        <v>2.3</v>
      </c>
      <c r="S12" s="19" t="n">
        <v>260.71</v>
      </c>
      <c r="T12" s="19" t="n">
        <v>286.44</v>
      </c>
      <c r="U12" s="19" t="n">
        <v>134.27</v>
      </c>
      <c r="V12" s="19" t="n">
        <v>62.49</v>
      </c>
      <c r="W12" s="19" t="n">
        <v>229.92</v>
      </c>
      <c r="X12" s="19" t="n">
        <v>1.82</v>
      </c>
      <c r="Y12" s="19" t="n">
        <v>27.24</v>
      </c>
      <c r="Z12" s="19" t="n">
        <v>25.28</v>
      </c>
      <c r="AA12" s="19" t="n">
        <v>50.34</v>
      </c>
      <c r="AB12" s="19" t="n">
        <v>0.99</v>
      </c>
      <c r="AC12" s="19" t="n">
        <v>0.2</v>
      </c>
      <c r="AD12" s="19" t="n">
        <v>0.17</v>
      </c>
      <c r="AE12" s="19" t="n">
        <v>0.52</v>
      </c>
      <c r="AF12" s="19" t="n">
        <v>2.94</v>
      </c>
      <c r="AG12" s="19" t="n">
        <v>0.51</v>
      </c>
      <c r="AH12" s="19" t="n">
        <v>0</v>
      </c>
      <c r="AI12" s="19" t="n">
        <v>222.31</v>
      </c>
      <c r="AJ12" s="19" t="n">
        <v>187.06</v>
      </c>
      <c r="AK12" s="19" t="n">
        <v>331.86</v>
      </c>
      <c r="AL12" s="19" t="n">
        <v>199.09</v>
      </c>
      <c r="AM12" s="19" t="n">
        <v>66.44</v>
      </c>
      <c r="AN12" s="19" t="n">
        <v>166.27</v>
      </c>
      <c r="AO12" s="19" t="n">
        <v>81.52</v>
      </c>
      <c r="AP12" s="19" t="n">
        <v>236.58</v>
      </c>
      <c r="AQ12" s="19" t="n">
        <v>278.65</v>
      </c>
      <c r="AR12" s="19" t="n">
        <v>301.78</v>
      </c>
      <c r="AS12" s="19" t="n">
        <v>415.74</v>
      </c>
      <c r="AT12" s="19" t="n">
        <v>104.72</v>
      </c>
      <c r="AU12" s="19" t="n">
        <v>264.1</v>
      </c>
      <c r="AV12" s="19" t="n">
        <v>1330.74</v>
      </c>
      <c r="AW12" s="19" t="n">
        <v>0</v>
      </c>
      <c r="AX12" s="19" t="n">
        <v>293.2</v>
      </c>
      <c r="AY12" s="19" t="n">
        <v>284.03</v>
      </c>
      <c r="AZ12" s="19" t="n">
        <v>194.28</v>
      </c>
      <c r="BA12" s="19" t="n">
        <v>108.48</v>
      </c>
      <c r="BB12" s="19" t="n">
        <v>0.09</v>
      </c>
      <c r="BC12" s="19" t="n">
        <v>0.04</v>
      </c>
      <c r="BD12" s="19" t="n">
        <v>0.02</v>
      </c>
      <c r="BE12" s="19" t="n">
        <v>0.05</v>
      </c>
      <c r="BF12" s="19" t="n">
        <v>0.06</v>
      </c>
      <c r="BG12" s="19" t="n">
        <v>0.28</v>
      </c>
      <c r="BH12" s="19" t="n">
        <v>0</v>
      </c>
      <c r="BI12" s="19" t="n">
        <v>1.19</v>
      </c>
      <c r="BJ12" s="19" t="n">
        <v>0</v>
      </c>
      <c r="BK12" s="19" t="n">
        <v>0.25</v>
      </c>
      <c r="BL12" s="19" t="n">
        <v>0</v>
      </c>
      <c r="BM12" s="19" t="n">
        <v>0.02</v>
      </c>
      <c r="BN12" s="19" t="n">
        <v>0</v>
      </c>
      <c r="BO12" s="19" t="n">
        <v>0.05</v>
      </c>
      <c r="BP12" s="19" t="n">
        <v>0.09</v>
      </c>
      <c r="BQ12" s="19" t="n">
        <v>1.51</v>
      </c>
      <c r="BR12" s="19" t="n">
        <v>0</v>
      </c>
      <c r="BS12" s="19" t="n">
        <v>0</v>
      </c>
      <c r="BT12" s="19" t="n">
        <v>1.22</v>
      </c>
      <c r="BU12" s="19" t="n">
        <v>0.06</v>
      </c>
      <c r="BV12" s="19" t="n">
        <v>0</v>
      </c>
      <c r="BW12" s="19" t="n">
        <v>0</v>
      </c>
      <c r="BX12" s="19" t="n">
        <v>0</v>
      </c>
      <c r="BY12" s="19" t="n">
        <v>0</v>
      </c>
      <c r="BZ12" s="19" t="n">
        <v>158.95</v>
      </c>
      <c r="CB12" s="19" t="n">
        <v>31.45</v>
      </c>
      <c r="CD12" s="19" t="n">
        <v>0</v>
      </c>
      <c r="CE12" s="19" t="n">
        <v>0</v>
      </c>
      <c r="CF12" s="19" t="n">
        <v>0</v>
      </c>
      <c r="CG12" s="19" t="n">
        <v>0</v>
      </c>
      <c r="CH12" s="19" t="n">
        <v>0</v>
      </c>
      <c r="CI12" s="19" t="n">
        <v>0</v>
      </c>
    </row>
    <row r="13" s="19" customFormat="true" ht="13.8" hidden="false" customHeight="false" outlineLevel="0" collapsed="false">
      <c r="A13" s="19" t="str">
        <f aca="false">"693"</f>
        <v>693</v>
      </c>
      <c r="B13" s="19" t="s">
        <v>86</v>
      </c>
      <c r="C13" s="20" t="str">
        <f aca="false">"200"</f>
        <v>200</v>
      </c>
      <c r="D13" s="20" t="n">
        <v>3.64</v>
      </c>
      <c r="E13" s="20" t="n">
        <v>3.34</v>
      </c>
      <c r="F13" s="20" t="n">
        <v>15.02</v>
      </c>
      <c r="G13" s="20" t="n">
        <v>100.256408</v>
      </c>
      <c r="H13" s="19" t="n">
        <v>2.36</v>
      </c>
      <c r="I13" s="19" t="n">
        <v>0</v>
      </c>
      <c r="J13" s="19" t="n">
        <v>0</v>
      </c>
      <c r="K13" s="19" t="n">
        <v>0</v>
      </c>
      <c r="L13" s="19" t="n">
        <v>13.43</v>
      </c>
      <c r="M13" s="19" t="n">
        <v>0.3</v>
      </c>
      <c r="N13" s="19" t="n">
        <v>1.28</v>
      </c>
      <c r="O13" s="19" t="n">
        <v>0</v>
      </c>
      <c r="P13" s="19" t="n">
        <v>0</v>
      </c>
      <c r="Q13" s="19" t="n">
        <v>0.26</v>
      </c>
      <c r="R13" s="19" t="n">
        <v>0.96</v>
      </c>
      <c r="S13" s="19" t="n">
        <v>50.62</v>
      </c>
      <c r="T13" s="19" t="n">
        <v>181.86</v>
      </c>
      <c r="U13" s="19" t="n">
        <v>110.37</v>
      </c>
      <c r="V13" s="19" t="n">
        <v>26.97</v>
      </c>
      <c r="W13" s="19" t="n">
        <v>101.09</v>
      </c>
      <c r="X13" s="19" t="n">
        <v>0.88</v>
      </c>
      <c r="Y13" s="19" t="n">
        <v>12</v>
      </c>
      <c r="Z13" s="19" t="n">
        <v>8.64</v>
      </c>
      <c r="AA13" s="19" t="n">
        <v>22.12</v>
      </c>
      <c r="AB13" s="19" t="n">
        <v>0.01</v>
      </c>
      <c r="AC13" s="19" t="n">
        <v>0.03</v>
      </c>
      <c r="AD13" s="19" t="n">
        <v>0.13</v>
      </c>
      <c r="AE13" s="19" t="n">
        <v>0.14</v>
      </c>
      <c r="AF13" s="19" t="n">
        <v>1.07</v>
      </c>
      <c r="AG13" s="19" t="n">
        <v>0.52</v>
      </c>
      <c r="AH13" s="19" t="n">
        <v>0</v>
      </c>
      <c r="AI13" s="19" t="n">
        <v>153.22</v>
      </c>
      <c r="AJ13" s="19" t="n">
        <v>151.34</v>
      </c>
      <c r="AK13" s="19" t="n">
        <v>259.44</v>
      </c>
      <c r="AL13" s="19" t="n">
        <v>208.68</v>
      </c>
      <c r="AM13" s="19" t="n">
        <v>69.56</v>
      </c>
      <c r="AN13" s="19" t="n">
        <v>122.2</v>
      </c>
      <c r="AO13" s="19" t="n">
        <v>40.42</v>
      </c>
      <c r="AP13" s="19" t="n">
        <v>137.24</v>
      </c>
      <c r="AQ13" s="19" t="n">
        <v>0</v>
      </c>
      <c r="AR13" s="19" t="n">
        <v>0</v>
      </c>
      <c r="AS13" s="19" t="n">
        <v>0</v>
      </c>
      <c r="AT13" s="19" t="n">
        <v>0</v>
      </c>
      <c r="AU13" s="19" t="n">
        <v>0</v>
      </c>
      <c r="AV13" s="19" t="n">
        <v>0</v>
      </c>
      <c r="AW13" s="19" t="n">
        <v>0</v>
      </c>
      <c r="AX13" s="19" t="n">
        <v>0</v>
      </c>
      <c r="AY13" s="19" t="n">
        <v>0</v>
      </c>
      <c r="AZ13" s="19" t="n">
        <v>172.96</v>
      </c>
      <c r="BA13" s="19" t="n">
        <v>24.44</v>
      </c>
      <c r="BB13" s="19" t="n">
        <v>0</v>
      </c>
      <c r="BC13" s="19" t="n">
        <v>0</v>
      </c>
      <c r="BD13" s="19" t="n">
        <v>0</v>
      </c>
      <c r="BE13" s="19" t="n">
        <v>0</v>
      </c>
      <c r="BF13" s="19" t="n">
        <v>0</v>
      </c>
      <c r="BG13" s="19" t="n">
        <v>0</v>
      </c>
      <c r="BH13" s="19" t="n">
        <v>0</v>
      </c>
      <c r="BI13" s="19" t="n">
        <v>0</v>
      </c>
      <c r="BJ13" s="19" t="n">
        <v>0</v>
      </c>
      <c r="BK13" s="19" t="n">
        <v>0</v>
      </c>
      <c r="BL13" s="19" t="n">
        <v>0</v>
      </c>
      <c r="BM13" s="19" t="n">
        <v>0</v>
      </c>
      <c r="BN13" s="19" t="n">
        <v>0</v>
      </c>
      <c r="BO13" s="19" t="n">
        <v>0</v>
      </c>
      <c r="BP13" s="19" t="n">
        <v>0</v>
      </c>
      <c r="BQ13" s="19" t="n">
        <v>0</v>
      </c>
      <c r="BR13" s="19" t="n">
        <v>0</v>
      </c>
      <c r="BS13" s="19" t="n">
        <v>0</v>
      </c>
      <c r="BT13" s="19" t="n">
        <v>0</v>
      </c>
      <c r="BU13" s="19" t="n">
        <v>0</v>
      </c>
      <c r="BV13" s="19" t="n">
        <v>0</v>
      </c>
      <c r="BW13" s="19" t="n">
        <v>0</v>
      </c>
      <c r="BX13" s="19" t="n">
        <v>0</v>
      </c>
      <c r="BY13" s="19" t="n">
        <v>0</v>
      </c>
      <c r="BZ13" s="19" t="n">
        <v>188.61</v>
      </c>
      <c r="CB13" s="19" t="n">
        <v>13.44</v>
      </c>
      <c r="CD13" s="19" t="n">
        <v>0</v>
      </c>
      <c r="CE13" s="19" t="n">
        <v>0</v>
      </c>
      <c r="CF13" s="19" t="n">
        <v>0</v>
      </c>
      <c r="CG13" s="19" t="n">
        <v>0</v>
      </c>
      <c r="CH13" s="19" t="n">
        <v>0</v>
      </c>
      <c r="CI13" s="19" t="n">
        <v>0</v>
      </c>
    </row>
    <row r="14" s="21" customFormat="true" ht="13.8" hidden="false" customHeight="false" outlineLevel="0" collapsed="false">
      <c r="A14" s="21" t="str">
        <f aca="false">"-"</f>
        <v>-</v>
      </c>
      <c r="B14" s="21" t="s">
        <v>87</v>
      </c>
      <c r="C14" s="22" t="str">
        <f aca="false">"60"</f>
        <v>60</v>
      </c>
      <c r="D14" s="22" t="n">
        <v>3.97</v>
      </c>
      <c r="E14" s="22" t="n">
        <v>0.39</v>
      </c>
      <c r="F14" s="22" t="n">
        <v>28.14</v>
      </c>
      <c r="G14" s="22" t="n">
        <v>134.3406</v>
      </c>
      <c r="H14" s="21" t="n">
        <v>0</v>
      </c>
      <c r="I14" s="21" t="n">
        <v>0</v>
      </c>
      <c r="J14" s="21" t="n">
        <v>0</v>
      </c>
      <c r="K14" s="21" t="n">
        <v>0</v>
      </c>
      <c r="L14" s="21" t="n">
        <v>0.66</v>
      </c>
      <c r="M14" s="21" t="n">
        <v>27.36</v>
      </c>
      <c r="N14" s="21" t="n">
        <v>0.12</v>
      </c>
      <c r="O14" s="21" t="n">
        <v>0</v>
      </c>
      <c r="P14" s="21" t="n">
        <v>0</v>
      </c>
      <c r="Q14" s="21" t="n">
        <v>0</v>
      </c>
      <c r="R14" s="21" t="n">
        <v>1.08</v>
      </c>
      <c r="S14" s="21" t="n">
        <v>0</v>
      </c>
      <c r="T14" s="21" t="n">
        <v>0</v>
      </c>
      <c r="U14" s="21" t="n">
        <v>0</v>
      </c>
      <c r="V14" s="21" t="n">
        <v>0</v>
      </c>
      <c r="W14" s="21" t="n">
        <v>0</v>
      </c>
      <c r="X14" s="21" t="n">
        <v>0</v>
      </c>
      <c r="Y14" s="21" t="n">
        <v>0</v>
      </c>
      <c r="Z14" s="21" t="n">
        <v>0</v>
      </c>
      <c r="AA14" s="21" t="n">
        <v>0</v>
      </c>
      <c r="AB14" s="21" t="n">
        <v>0</v>
      </c>
      <c r="AC14" s="21" t="n">
        <v>0</v>
      </c>
      <c r="AD14" s="21" t="n">
        <v>0</v>
      </c>
      <c r="AE14" s="21" t="n">
        <v>0</v>
      </c>
      <c r="AF14" s="21" t="n">
        <v>0</v>
      </c>
      <c r="AG14" s="21" t="n">
        <v>0</v>
      </c>
      <c r="AH14" s="21" t="n">
        <v>0</v>
      </c>
      <c r="AI14" s="21" t="n">
        <v>191.57</v>
      </c>
      <c r="AJ14" s="21" t="n">
        <v>199.4</v>
      </c>
      <c r="AK14" s="21" t="n">
        <v>305.37</v>
      </c>
      <c r="AL14" s="21" t="n">
        <v>101.27</v>
      </c>
      <c r="AM14" s="21" t="n">
        <v>60.03</v>
      </c>
      <c r="AN14" s="21" t="n">
        <v>120.06</v>
      </c>
      <c r="AO14" s="21" t="n">
        <v>45.41</v>
      </c>
      <c r="AP14" s="21" t="n">
        <v>217.15</v>
      </c>
      <c r="AQ14" s="21" t="n">
        <v>134.68</v>
      </c>
      <c r="AR14" s="21" t="n">
        <v>187.92</v>
      </c>
      <c r="AS14" s="21" t="n">
        <v>155.03</v>
      </c>
      <c r="AT14" s="21" t="n">
        <v>81.43</v>
      </c>
      <c r="AU14" s="21" t="n">
        <v>144.07</v>
      </c>
      <c r="AV14" s="21" t="n">
        <v>1204.78</v>
      </c>
      <c r="AW14" s="21" t="n">
        <v>0</v>
      </c>
      <c r="AX14" s="21" t="n">
        <v>392.54</v>
      </c>
      <c r="AY14" s="21" t="n">
        <v>170.69</v>
      </c>
      <c r="AZ14" s="21" t="n">
        <v>113.27</v>
      </c>
      <c r="BA14" s="21" t="n">
        <v>89.78</v>
      </c>
      <c r="BB14" s="21" t="n">
        <v>0</v>
      </c>
      <c r="BC14" s="21" t="n">
        <v>0</v>
      </c>
      <c r="BD14" s="21" t="n">
        <v>0</v>
      </c>
      <c r="BE14" s="21" t="n">
        <v>0</v>
      </c>
      <c r="BF14" s="21" t="n">
        <v>0</v>
      </c>
      <c r="BG14" s="21" t="n">
        <v>0</v>
      </c>
      <c r="BH14" s="21" t="n">
        <v>0</v>
      </c>
      <c r="BI14" s="21" t="n">
        <v>0.05</v>
      </c>
      <c r="BJ14" s="21" t="n">
        <v>0</v>
      </c>
      <c r="BK14" s="21" t="n">
        <v>0</v>
      </c>
      <c r="BL14" s="21" t="n">
        <v>0</v>
      </c>
      <c r="BM14" s="21" t="n">
        <v>0</v>
      </c>
      <c r="BN14" s="21" t="n">
        <v>0</v>
      </c>
      <c r="BO14" s="21" t="n">
        <v>0</v>
      </c>
      <c r="BP14" s="21" t="n">
        <v>0</v>
      </c>
      <c r="BQ14" s="21" t="n">
        <v>0.04</v>
      </c>
      <c r="BR14" s="21" t="n">
        <v>0</v>
      </c>
      <c r="BS14" s="21" t="n">
        <v>0</v>
      </c>
      <c r="BT14" s="21" t="n">
        <v>0.17</v>
      </c>
      <c r="BU14" s="21" t="n">
        <v>0.01</v>
      </c>
      <c r="BV14" s="21" t="n">
        <v>0</v>
      </c>
      <c r="BW14" s="21" t="n">
        <v>0</v>
      </c>
      <c r="BX14" s="21" t="n">
        <v>0</v>
      </c>
      <c r="BY14" s="21" t="n">
        <v>0</v>
      </c>
      <c r="BZ14" s="21" t="n">
        <v>23.46</v>
      </c>
      <c r="CB14" s="21" t="n">
        <v>0</v>
      </c>
      <c r="CD14" s="21" t="n">
        <v>0</v>
      </c>
      <c r="CE14" s="21" t="n">
        <v>0</v>
      </c>
      <c r="CF14" s="21" t="n">
        <v>0</v>
      </c>
      <c r="CG14" s="21" t="n">
        <v>0</v>
      </c>
      <c r="CH14" s="21" t="n">
        <v>0</v>
      </c>
      <c r="CI14" s="21" t="n">
        <v>0</v>
      </c>
    </row>
    <row r="15" s="23" customFormat="true" ht="13.8" hidden="false" customHeight="false" outlineLevel="0" collapsed="false">
      <c r="B15" s="23" t="s">
        <v>88</v>
      </c>
      <c r="C15" s="24"/>
      <c r="D15" s="24" t="n">
        <v>18.05</v>
      </c>
      <c r="E15" s="24" t="n">
        <v>12.78</v>
      </c>
      <c r="F15" s="24" t="n">
        <v>107.68</v>
      </c>
      <c r="G15" s="24" t="n">
        <v>603.41</v>
      </c>
      <c r="H15" s="23" t="n">
        <v>7.1</v>
      </c>
      <c r="I15" s="23" t="n">
        <v>0.09</v>
      </c>
      <c r="J15" s="23" t="n">
        <v>0</v>
      </c>
      <c r="K15" s="23" t="n">
        <v>0</v>
      </c>
      <c r="L15" s="23" t="n">
        <v>43.4</v>
      </c>
      <c r="M15" s="23" t="n">
        <v>55.71</v>
      </c>
      <c r="N15" s="23" t="n">
        <v>8.57</v>
      </c>
      <c r="O15" s="23" t="n">
        <v>0</v>
      </c>
      <c r="P15" s="23" t="n">
        <v>0</v>
      </c>
      <c r="Q15" s="23" t="n">
        <v>1.92</v>
      </c>
      <c r="R15" s="23" t="n">
        <v>5.32</v>
      </c>
      <c r="S15" s="23" t="n">
        <v>362.29</v>
      </c>
      <c r="T15" s="23" t="n">
        <v>1013.19</v>
      </c>
      <c r="U15" s="23" t="n">
        <v>318.14</v>
      </c>
      <c r="V15" s="23" t="n">
        <v>117.88</v>
      </c>
      <c r="W15" s="23" t="n">
        <v>380.99</v>
      </c>
      <c r="X15" s="23" t="n">
        <v>7.01</v>
      </c>
      <c r="Y15" s="23" t="n">
        <v>39.24</v>
      </c>
      <c r="Z15" s="23" t="n">
        <v>92.72</v>
      </c>
      <c r="AA15" s="23" t="n">
        <v>82.46</v>
      </c>
      <c r="AB15" s="23" t="n">
        <v>61</v>
      </c>
      <c r="AC15" s="23" t="n">
        <v>0.63</v>
      </c>
      <c r="AD15" s="23" t="n">
        <v>0.33</v>
      </c>
      <c r="AE15" s="23" t="n">
        <v>1.25</v>
      </c>
      <c r="AF15" s="23" t="n">
        <v>4.81</v>
      </c>
      <c r="AG15" s="23" t="n">
        <v>130.39</v>
      </c>
      <c r="AH15" s="23" t="n">
        <v>0</v>
      </c>
      <c r="AI15" s="23" t="n">
        <v>590.62</v>
      </c>
      <c r="AJ15" s="23" t="n">
        <v>563.28</v>
      </c>
      <c r="AK15" s="23" t="n">
        <v>933.91</v>
      </c>
      <c r="AL15" s="23" t="n">
        <v>544.32</v>
      </c>
      <c r="AM15" s="23" t="n">
        <v>201.91</v>
      </c>
      <c r="AN15" s="23" t="n">
        <v>430.09</v>
      </c>
      <c r="AO15" s="23" t="n">
        <v>173.23</v>
      </c>
      <c r="AP15" s="23" t="n">
        <v>608.61</v>
      </c>
      <c r="AQ15" s="23" t="n">
        <v>446.65</v>
      </c>
      <c r="AR15" s="23" t="n">
        <v>509.3</v>
      </c>
      <c r="AS15" s="23" t="n">
        <v>723.66</v>
      </c>
      <c r="AT15" s="23" t="n">
        <v>199.87</v>
      </c>
      <c r="AU15" s="23" t="n">
        <v>435.61</v>
      </c>
      <c r="AV15" s="23" t="n">
        <v>2617.84</v>
      </c>
      <c r="AW15" s="23" t="n">
        <v>0</v>
      </c>
      <c r="AX15" s="23" t="n">
        <v>711.23</v>
      </c>
      <c r="AY15" s="23" t="n">
        <v>486.08</v>
      </c>
      <c r="AZ15" s="23" t="n">
        <v>492.27</v>
      </c>
      <c r="BA15" s="23" t="n">
        <v>232.5</v>
      </c>
      <c r="BB15" s="23" t="n">
        <v>0.09</v>
      </c>
      <c r="BC15" s="23" t="n">
        <v>0.04</v>
      </c>
      <c r="BD15" s="23" t="n">
        <v>0.02</v>
      </c>
      <c r="BE15" s="23" t="n">
        <v>0.05</v>
      </c>
      <c r="BF15" s="23" t="n">
        <v>0.06</v>
      </c>
      <c r="BG15" s="23" t="n">
        <v>0.28</v>
      </c>
      <c r="BH15" s="23" t="n">
        <v>0</v>
      </c>
      <c r="BI15" s="23" t="n">
        <v>1.24</v>
      </c>
      <c r="BJ15" s="23" t="n">
        <v>0</v>
      </c>
      <c r="BK15" s="23" t="n">
        <v>0.26</v>
      </c>
      <c r="BL15" s="23" t="n">
        <v>0</v>
      </c>
      <c r="BM15" s="23" t="n">
        <v>0.02</v>
      </c>
      <c r="BN15" s="23" t="n">
        <v>0</v>
      </c>
      <c r="BO15" s="23" t="n">
        <v>0.05</v>
      </c>
      <c r="BP15" s="23" t="n">
        <v>0.09</v>
      </c>
      <c r="BQ15" s="23" t="n">
        <v>1.55</v>
      </c>
      <c r="BR15" s="23" t="n">
        <v>0</v>
      </c>
      <c r="BS15" s="23" t="n">
        <v>0</v>
      </c>
      <c r="BT15" s="23" t="n">
        <v>1.38</v>
      </c>
      <c r="BU15" s="23" t="n">
        <v>0.07</v>
      </c>
      <c r="BV15" s="23" t="n">
        <v>0</v>
      </c>
      <c r="BW15" s="23" t="n">
        <v>0</v>
      </c>
      <c r="BX15" s="23" t="n">
        <v>0</v>
      </c>
      <c r="BY15" s="23" t="n">
        <v>0</v>
      </c>
      <c r="BZ15" s="23" t="n">
        <v>543.62</v>
      </c>
      <c r="CA15" s="23" t="n">
        <f aca="false">$G$15/$G$24*100</f>
        <v>46.595006988363</v>
      </c>
      <c r="CB15" s="23" t="n">
        <v>54.69</v>
      </c>
      <c r="CD15" s="23" t="n">
        <v>0</v>
      </c>
      <c r="CE15" s="23" t="n">
        <v>0</v>
      </c>
      <c r="CF15" s="23" t="n">
        <v>0</v>
      </c>
      <c r="CG15" s="23" t="n">
        <v>0</v>
      </c>
      <c r="CH15" s="23" t="n">
        <v>0</v>
      </c>
      <c r="CI15" s="23" t="n">
        <v>0</v>
      </c>
    </row>
    <row r="16" s="13" customFormat="true" ht="13.8" hidden="false" customHeight="false" outlineLevel="0" collapsed="false">
      <c r="B16" s="13" t="s">
        <v>89</v>
      </c>
      <c r="C16" s="18"/>
      <c r="D16" s="18"/>
      <c r="E16" s="18"/>
      <c r="F16" s="18"/>
      <c r="G16" s="18"/>
    </row>
    <row r="17" s="19" customFormat="true" ht="13.8" hidden="false" customHeight="false" outlineLevel="0" collapsed="false">
      <c r="A17" s="19" t="str">
        <f aca="false">"фирм"</f>
        <v>фирм</v>
      </c>
      <c r="B17" s="19" t="s">
        <v>90</v>
      </c>
      <c r="C17" s="20" t="str">
        <f aca="false">"60"</f>
        <v>60</v>
      </c>
      <c r="D17" s="20" t="n">
        <v>0.93</v>
      </c>
      <c r="E17" s="20" t="n">
        <v>2.99</v>
      </c>
      <c r="F17" s="20" t="n">
        <v>3.76</v>
      </c>
      <c r="G17" s="20" t="n">
        <v>43.4821884</v>
      </c>
      <c r="H17" s="19" t="n">
        <v>0.38</v>
      </c>
      <c r="I17" s="19" t="n">
        <v>1.95</v>
      </c>
      <c r="J17" s="19" t="n">
        <v>0</v>
      </c>
      <c r="K17" s="19" t="n">
        <v>0</v>
      </c>
      <c r="L17" s="19" t="n">
        <v>2.6</v>
      </c>
      <c r="M17" s="19" t="n">
        <v>0.06</v>
      </c>
      <c r="N17" s="19" t="n">
        <v>1.1</v>
      </c>
      <c r="O17" s="19" t="n">
        <v>0</v>
      </c>
      <c r="P17" s="19" t="n">
        <v>0</v>
      </c>
      <c r="Q17" s="19" t="n">
        <v>0.16</v>
      </c>
      <c r="R17" s="19" t="n">
        <v>0.41</v>
      </c>
      <c r="S17" s="19" t="n">
        <v>7.56</v>
      </c>
      <c r="T17" s="19" t="n">
        <v>155.4</v>
      </c>
      <c r="U17" s="19" t="n">
        <v>25.28</v>
      </c>
      <c r="V17" s="19" t="n">
        <v>10.33</v>
      </c>
      <c r="W17" s="19" t="n">
        <v>19.74</v>
      </c>
      <c r="X17" s="19" t="n">
        <v>0.35</v>
      </c>
      <c r="Y17" s="19" t="n">
        <v>0</v>
      </c>
      <c r="Z17" s="19" t="n">
        <v>741.47</v>
      </c>
      <c r="AA17" s="19" t="n">
        <v>125.95</v>
      </c>
      <c r="AB17" s="19" t="n">
        <v>1.41</v>
      </c>
      <c r="AC17" s="19" t="n">
        <v>0.02</v>
      </c>
      <c r="AD17" s="19" t="n">
        <v>0.03</v>
      </c>
      <c r="AE17" s="19" t="n">
        <v>0.38</v>
      </c>
      <c r="AF17" s="19" t="n">
        <v>0.5</v>
      </c>
      <c r="AG17" s="19" t="n">
        <v>21.08</v>
      </c>
      <c r="AH17" s="19" t="n">
        <v>0</v>
      </c>
      <c r="AI17" s="19" t="n">
        <v>29.69</v>
      </c>
      <c r="AJ17" s="19" t="n">
        <v>25.34</v>
      </c>
      <c r="AK17" s="19" t="n">
        <v>32.58</v>
      </c>
      <c r="AL17" s="19" t="n">
        <v>30.66</v>
      </c>
      <c r="AM17" s="19" t="n">
        <v>10.58</v>
      </c>
      <c r="AN17" s="19" t="n">
        <v>22.96</v>
      </c>
      <c r="AO17" s="19" t="n">
        <v>5.17</v>
      </c>
      <c r="AP17" s="19" t="n">
        <v>27.52</v>
      </c>
      <c r="AQ17" s="19" t="n">
        <v>35.66</v>
      </c>
      <c r="AR17" s="19" t="n">
        <v>42.54</v>
      </c>
      <c r="AS17" s="19" t="n">
        <v>86.91</v>
      </c>
      <c r="AT17" s="19" t="n">
        <v>13.76</v>
      </c>
      <c r="AU17" s="19" t="n">
        <v>24.08</v>
      </c>
      <c r="AV17" s="19" t="n">
        <v>143.33</v>
      </c>
      <c r="AW17" s="19" t="n">
        <v>0</v>
      </c>
      <c r="AX17" s="19" t="n">
        <v>28.78</v>
      </c>
      <c r="AY17" s="19" t="n">
        <v>29.55</v>
      </c>
      <c r="AZ17" s="19" t="n">
        <v>24.34</v>
      </c>
      <c r="BA17" s="19" t="n">
        <v>9.94</v>
      </c>
      <c r="BB17" s="19" t="n">
        <v>0</v>
      </c>
      <c r="BC17" s="19" t="n">
        <v>0</v>
      </c>
      <c r="BD17" s="19" t="n">
        <v>0</v>
      </c>
      <c r="BE17" s="19" t="n">
        <v>0</v>
      </c>
      <c r="BF17" s="19" t="n">
        <v>0</v>
      </c>
      <c r="BG17" s="19" t="n">
        <v>0</v>
      </c>
      <c r="BH17" s="19" t="n">
        <v>0</v>
      </c>
      <c r="BI17" s="19" t="n">
        <v>0.18</v>
      </c>
      <c r="BJ17" s="19" t="n">
        <v>0</v>
      </c>
      <c r="BK17" s="19" t="n">
        <v>0.12</v>
      </c>
      <c r="BL17" s="19" t="n">
        <v>0.01</v>
      </c>
      <c r="BM17" s="19" t="n">
        <v>0.02</v>
      </c>
      <c r="BN17" s="19" t="n">
        <v>0</v>
      </c>
      <c r="BO17" s="19" t="n">
        <v>0</v>
      </c>
      <c r="BP17" s="19" t="n">
        <v>0</v>
      </c>
      <c r="BQ17" s="19" t="n">
        <v>0.7</v>
      </c>
      <c r="BR17" s="19" t="n">
        <v>0</v>
      </c>
      <c r="BS17" s="19" t="n">
        <v>0</v>
      </c>
      <c r="BT17" s="19" t="n">
        <v>1.73</v>
      </c>
      <c r="BU17" s="19" t="n">
        <v>0</v>
      </c>
      <c r="BV17" s="19" t="n">
        <v>0</v>
      </c>
      <c r="BW17" s="19" t="n">
        <v>0</v>
      </c>
      <c r="BX17" s="19" t="n">
        <v>0</v>
      </c>
      <c r="BY17" s="19" t="n">
        <v>0</v>
      </c>
      <c r="BZ17" s="19" t="n">
        <v>52.78</v>
      </c>
      <c r="CB17" s="19" t="n">
        <v>123.58</v>
      </c>
      <c r="CD17" s="19" t="n">
        <v>0</v>
      </c>
      <c r="CE17" s="19" t="n">
        <v>0</v>
      </c>
      <c r="CF17" s="19" t="n">
        <v>0</v>
      </c>
      <c r="CG17" s="19" t="n">
        <v>0</v>
      </c>
      <c r="CH17" s="19" t="n">
        <v>0</v>
      </c>
      <c r="CI17" s="19" t="n">
        <v>0</v>
      </c>
    </row>
    <row r="18" s="19" customFormat="true" ht="13.8" hidden="false" customHeight="false" outlineLevel="0" collapsed="false">
      <c r="A18" s="19" t="str">
        <f aca="false">"139"</f>
        <v>139</v>
      </c>
      <c r="B18" s="19" t="s">
        <v>91</v>
      </c>
      <c r="C18" s="20" t="str">
        <f aca="false">"200"</f>
        <v>200</v>
      </c>
      <c r="D18" s="20" t="n">
        <v>5.07</v>
      </c>
      <c r="E18" s="20" t="n">
        <v>3.81</v>
      </c>
      <c r="F18" s="20" t="n">
        <v>20.06</v>
      </c>
      <c r="G18" s="20" t="n">
        <v>129.8719485</v>
      </c>
      <c r="H18" s="19" t="n">
        <v>2.23</v>
      </c>
      <c r="I18" s="19" t="n">
        <v>0.1</v>
      </c>
      <c r="J18" s="19" t="n">
        <v>0</v>
      </c>
      <c r="K18" s="19" t="n">
        <v>0</v>
      </c>
      <c r="L18" s="19" t="n">
        <v>2.69</v>
      </c>
      <c r="M18" s="19" t="n">
        <v>14.26</v>
      </c>
      <c r="N18" s="19" t="n">
        <v>3.11</v>
      </c>
      <c r="O18" s="19" t="n">
        <v>0</v>
      </c>
      <c r="P18" s="19" t="n">
        <v>0</v>
      </c>
      <c r="Q18" s="19" t="n">
        <v>0.12</v>
      </c>
      <c r="R18" s="19" t="n">
        <v>1.7</v>
      </c>
      <c r="S18" s="19" t="n">
        <v>203.02</v>
      </c>
      <c r="T18" s="19" t="n">
        <v>433.1</v>
      </c>
      <c r="U18" s="19" t="n">
        <v>36.19</v>
      </c>
      <c r="V18" s="19" t="n">
        <v>34.12</v>
      </c>
      <c r="W18" s="19" t="n">
        <v>93.53</v>
      </c>
      <c r="X18" s="19" t="n">
        <v>1.83</v>
      </c>
      <c r="Y18" s="19" t="n">
        <v>23.6</v>
      </c>
      <c r="Z18" s="19" t="n">
        <v>947.43</v>
      </c>
      <c r="AA18" s="19" t="n">
        <v>198.97</v>
      </c>
      <c r="AB18" s="19" t="n">
        <v>0.29</v>
      </c>
      <c r="AC18" s="19" t="n">
        <v>0.19</v>
      </c>
      <c r="AD18" s="19" t="n">
        <v>0.06</v>
      </c>
      <c r="AE18" s="19" t="n">
        <v>0.91</v>
      </c>
      <c r="AF18" s="19" t="n">
        <v>2.18</v>
      </c>
      <c r="AG18" s="19" t="n">
        <v>4.28</v>
      </c>
      <c r="AH18" s="19" t="n">
        <v>0</v>
      </c>
      <c r="AI18" s="19" t="n">
        <v>212.17</v>
      </c>
      <c r="AJ18" s="19" t="n">
        <v>233.06</v>
      </c>
      <c r="AK18" s="19" t="n">
        <v>348.31</v>
      </c>
      <c r="AL18" s="19" t="n">
        <v>331.41</v>
      </c>
      <c r="AM18" s="19" t="n">
        <v>45.24</v>
      </c>
      <c r="AN18" s="19" t="n">
        <v>184.02</v>
      </c>
      <c r="AO18" s="19" t="n">
        <v>60.49</v>
      </c>
      <c r="AP18" s="19" t="n">
        <v>217.49</v>
      </c>
      <c r="AQ18" s="19" t="n">
        <v>205.74</v>
      </c>
      <c r="AR18" s="19" t="n">
        <v>383.32</v>
      </c>
      <c r="AS18" s="19" t="n">
        <v>475.96</v>
      </c>
      <c r="AT18" s="19" t="n">
        <v>97.63</v>
      </c>
      <c r="AU18" s="19" t="n">
        <v>205.15</v>
      </c>
      <c r="AV18" s="19" t="n">
        <v>730.12</v>
      </c>
      <c r="AW18" s="19" t="n">
        <v>0</v>
      </c>
      <c r="AX18" s="19" t="n">
        <v>144.66</v>
      </c>
      <c r="AY18" s="19" t="n">
        <v>178.57</v>
      </c>
      <c r="AZ18" s="19" t="n">
        <v>149.44</v>
      </c>
      <c r="BA18" s="19" t="n">
        <v>55.28</v>
      </c>
      <c r="BB18" s="19" t="n">
        <v>0.15</v>
      </c>
      <c r="BC18" s="19" t="n">
        <v>0.03</v>
      </c>
      <c r="BD18" s="19" t="n">
        <v>0.03</v>
      </c>
      <c r="BE18" s="19" t="n">
        <v>0.07</v>
      </c>
      <c r="BF18" s="19" t="n">
        <v>0.09</v>
      </c>
      <c r="BG18" s="19" t="n">
        <v>0.31</v>
      </c>
      <c r="BH18" s="19" t="n">
        <v>0</v>
      </c>
      <c r="BI18" s="19" t="n">
        <v>1.04</v>
      </c>
      <c r="BJ18" s="19" t="n">
        <v>0</v>
      </c>
      <c r="BK18" s="19" t="n">
        <v>0.31</v>
      </c>
      <c r="BL18" s="19" t="n">
        <v>0</v>
      </c>
      <c r="BM18" s="19" t="n">
        <v>0</v>
      </c>
      <c r="BN18" s="19" t="n">
        <v>0</v>
      </c>
      <c r="BO18" s="19" t="n">
        <v>0.03</v>
      </c>
      <c r="BP18" s="19" t="n">
        <v>0.11</v>
      </c>
      <c r="BQ18" s="19" t="n">
        <v>1.17</v>
      </c>
      <c r="BR18" s="19" t="n">
        <v>0</v>
      </c>
      <c r="BS18" s="19" t="n">
        <v>0</v>
      </c>
      <c r="BT18" s="19" t="n">
        <v>0.27</v>
      </c>
      <c r="BU18" s="19" t="n">
        <v>0.03</v>
      </c>
      <c r="BV18" s="19" t="n">
        <v>0</v>
      </c>
      <c r="BW18" s="19" t="n">
        <v>0</v>
      </c>
      <c r="BX18" s="19" t="n">
        <v>0</v>
      </c>
      <c r="BY18" s="19" t="n">
        <v>0</v>
      </c>
      <c r="BZ18" s="19" t="n">
        <v>194.08</v>
      </c>
      <c r="CB18" s="19" t="n">
        <v>181.51</v>
      </c>
      <c r="CD18" s="19" t="n">
        <v>0</v>
      </c>
      <c r="CE18" s="19" t="n">
        <v>0</v>
      </c>
      <c r="CF18" s="19" t="n">
        <v>0</v>
      </c>
      <c r="CG18" s="19" t="n">
        <v>0</v>
      </c>
      <c r="CH18" s="19" t="n">
        <v>0</v>
      </c>
      <c r="CI18" s="19" t="n">
        <v>0</v>
      </c>
    </row>
    <row r="19" s="19" customFormat="true" ht="13.8" hidden="false" customHeight="false" outlineLevel="0" collapsed="false">
      <c r="A19" s="19" t="str">
        <f aca="false">"фирм"</f>
        <v>фирм</v>
      </c>
      <c r="B19" s="19" t="s">
        <v>92</v>
      </c>
      <c r="C19" s="20" t="str">
        <f aca="false">"90"</f>
        <v>90</v>
      </c>
      <c r="D19" s="20" t="n">
        <v>8.72</v>
      </c>
      <c r="E19" s="20" t="n">
        <v>8.43</v>
      </c>
      <c r="F19" s="20" t="n">
        <v>7.57</v>
      </c>
      <c r="G19" s="20" t="n">
        <v>140.70233155</v>
      </c>
      <c r="H19" s="19" t="n">
        <v>4.23</v>
      </c>
      <c r="I19" s="19" t="n">
        <v>0.06</v>
      </c>
      <c r="J19" s="19" t="n">
        <v>2.2</v>
      </c>
      <c r="K19" s="19" t="n">
        <v>0</v>
      </c>
      <c r="L19" s="19" t="n">
        <v>1.11</v>
      </c>
      <c r="M19" s="19" t="n">
        <v>5.9</v>
      </c>
      <c r="N19" s="19" t="n">
        <v>0.55</v>
      </c>
      <c r="O19" s="19" t="n">
        <v>0</v>
      </c>
      <c r="P19" s="19" t="n">
        <v>0</v>
      </c>
      <c r="Q19" s="19" t="n">
        <v>0.13</v>
      </c>
      <c r="R19" s="19" t="n">
        <v>1.65</v>
      </c>
      <c r="S19" s="19" t="n">
        <v>344.1</v>
      </c>
      <c r="T19" s="19" t="n">
        <v>99.31</v>
      </c>
      <c r="U19" s="19" t="n">
        <v>19.77</v>
      </c>
      <c r="V19" s="19" t="n">
        <v>11.77</v>
      </c>
      <c r="W19" s="19" t="n">
        <v>80.84</v>
      </c>
      <c r="X19" s="19" t="n">
        <v>0.86</v>
      </c>
      <c r="Y19" s="19" t="n">
        <v>34.57</v>
      </c>
      <c r="Z19" s="19" t="n">
        <v>27.91</v>
      </c>
      <c r="AA19" s="19" t="n">
        <v>64.39</v>
      </c>
      <c r="AB19" s="19" t="n">
        <v>0.46</v>
      </c>
      <c r="AC19" s="19" t="n">
        <v>0.04</v>
      </c>
      <c r="AD19" s="19" t="n">
        <v>0.07</v>
      </c>
      <c r="AE19" s="19" t="n">
        <v>3.19</v>
      </c>
      <c r="AF19" s="19" t="n">
        <v>6.22</v>
      </c>
      <c r="AG19" s="19" t="n">
        <v>0.62</v>
      </c>
      <c r="AH19" s="19" t="n">
        <v>0</v>
      </c>
      <c r="AI19" s="19" t="n">
        <v>468.68</v>
      </c>
      <c r="AJ19" s="19" t="n">
        <v>502.74</v>
      </c>
      <c r="AK19" s="19" t="n">
        <v>749.17</v>
      </c>
      <c r="AL19" s="19" t="n">
        <v>843.36</v>
      </c>
      <c r="AM19" s="19" t="n">
        <v>219.36</v>
      </c>
      <c r="AN19" s="19" t="n">
        <v>416.15</v>
      </c>
      <c r="AO19" s="19" t="n">
        <v>4.62</v>
      </c>
      <c r="AP19" s="19" t="n">
        <v>431.86</v>
      </c>
      <c r="AQ19" s="19" t="n">
        <v>7.03</v>
      </c>
      <c r="AR19" s="19" t="n">
        <v>8.29</v>
      </c>
      <c r="AS19" s="19" t="n">
        <v>7.53</v>
      </c>
      <c r="AT19" s="19" t="n">
        <v>219.37</v>
      </c>
      <c r="AU19" s="19" t="n">
        <v>7.27</v>
      </c>
      <c r="AV19" s="19" t="n">
        <v>63.05</v>
      </c>
      <c r="AW19" s="19" t="n">
        <v>0</v>
      </c>
      <c r="AX19" s="19" t="n">
        <v>19.9</v>
      </c>
      <c r="AY19" s="19" t="n">
        <v>10.66</v>
      </c>
      <c r="AZ19" s="19" t="n">
        <v>270.9</v>
      </c>
      <c r="BA19" s="19" t="n">
        <v>96.84</v>
      </c>
      <c r="BB19" s="19" t="n">
        <v>0.06</v>
      </c>
      <c r="BC19" s="19" t="n">
        <v>0.01</v>
      </c>
      <c r="BD19" s="19" t="n">
        <v>0.01</v>
      </c>
      <c r="BE19" s="19" t="n">
        <v>0.03</v>
      </c>
      <c r="BF19" s="19" t="n">
        <v>0.04</v>
      </c>
      <c r="BG19" s="19" t="n">
        <v>0.13</v>
      </c>
      <c r="BH19" s="19" t="n">
        <v>0</v>
      </c>
      <c r="BI19" s="19" t="n">
        <v>0.42</v>
      </c>
      <c r="BJ19" s="19" t="n">
        <v>0</v>
      </c>
      <c r="BK19" s="19" t="n">
        <v>0.13</v>
      </c>
      <c r="BL19" s="19" t="n">
        <v>0</v>
      </c>
      <c r="BM19" s="19" t="n">
        <v>0</v>
      </c>
      <c r="BN19" s="19" t="n">
        <v>0</v>
      </c>
      <c r="BO19" s="19" t="n">
        <v>0</v>
      </c>
      <c r="BP19" s="19" t="n">
        <v>0.05</v>
      </c>
      <c r="BQ19" s="19" t="n">
        <v>0.38</v>
      </c>
      <c r="BR19" s="19" t="n">
        <v>0</v>
      </c>
      <c r="BS19" s="19" t="n">
        <v>0</v>
      </c>
      <c r="BT19" s="19" t="n">
        <v>0.02</v>
      </c>
      <c r="BU19" s="19" t="n">
        <v>0</v>
      </c>
      <c r="BV19" s="19" t="n">
        <v>0</v>
      </c>
      <c r="BW19" s="19" t="n">
        <v>0</v>
      </c>
      <c r="BX19" s="19" t="n">
        <v>0</v>
      </c>
      <c r="BY19" s="19" t="n">
        <v>0</v>
      </c>
      <c r="BZ19" s="19" t="n">
        <v>81.82</v>
      </c>
      <c r="CB19" s="19" t="n">
        <v>39.22</v>
      </c>
      <c r="CD19" s="19" t="n">
        <v>0</v>
      </c>
      <c r="CE19" s="19" t="n">
        <v>0</v>
      </c>
      <c r="CF19" s="19" t="n">
        <v>0</v>
      </c>
      <c r="CG19" s="19" t="n">
        <v>0</v>
      </c>
      <c r="CH19" s="19" t="n">
        <v>0</v>
      </c>
      <c r="CI19" s="19" t="n">
        <v>0</v>
      </c>
    </row>
    <row r="20" s="19" customFormat="true" ht="13.8" hidden="false" customHeight="false" outlineLevel="0" collapsed="false">
      <c r="A20" s="19" t="str">
        <f aca="false">"516"</f>
        <v>516</v>
      </c>
      <c r="B20" s="19" t="s">
        <v>93</v>
      </c>
      <c r="C20" s="20" t="str">
        <f aca="false">"150"</f>
        <v>150</v>
      </c>
      <c r="D20" s="20" t="n">
        <v>5.51</v>
      </c>
      <c r="E20" s="20" t="n">
        <v>4.57</v>
      </c>
      <c r="F20" s="20" t="n">
        <v>34.61</v>
      </c>
      <c r="G20" s="20" t="n">
        <v>201.10605</v>
      </c>
      <c r="H20" s="19" t="n">
        <v>2.79</v>
      </c>
      <c r="I20" s="19" t="n">
        <v>0.13</v>
      </c>
      <c r="J20" s="19" t="n">
        <v>2.79</v>
      </c>
      <c r="K20" s="19" t="n">
        <v>0</v>
      </c>
      <c r="L20" s="19" t="n">
        <v>0.87</v>
      </c>
      <c r="M20" s="19" t="n">
        <v>31.99</v>
      </c>
      <c r="N20" s="19" t="n">
        <v>1.75</v>
      </c>
      <c r="O20" s="19" t="n">
        <v>0</v>
      </c>
      <c r="P20" s="19" t="n">
        <v>0</v>
      </c>
      <c r="Q20" s="19" t="n">
        <v>0</v>
      </c>
      <c r="R20" s="19" t="n">
        <v>1.07</v>
      </c>
      <c r="S20" s="19" t="n">
        <v>233.7</v>
      </c>
      <c r="T20" s="19" t="n">
        <v>52.32</v>
      </c>
      <c r="U20" s="19" t="n">
        <v>12.17</v>
      </c>
      <c r="V20" s="19" t="n">
        <v>7.72</v>
      </c>
      <c r="W20" s="19" t="n">
        <v>42.5</v>
      </c>
      <c r="X20" s="19" t="n">
        <v>0.79</v>
      </c>
      <c r="Y20" s="19" t="n">
        <v>29.5</v>
      </c>
      <c r="Z20" s="19" t="n">
        <v>16.15</v>
      </c>
      <c r="AA20" s="19" t="n">
        <v>32.65</v>
      </c>
      <c r="AB20" s="19" t="n">
        <v>0.84</v>
      </c>
      <c r="AC20" s="19" t="n">
        <v>0.06</v>
      </c>
      <c r="AD20" s="19" t="n">
        <v>0.02</v>
      </c>
      <c r="AE20" s="19" t="n">
        <v>0.47</v>
      </c>
      <c r="AF20" s="19" t="n">
        <v>1.53</v>
      </c>
      <c r="AG20" s="19" t="n">
        <v>0</v>
      </c>
      <c r="AH20" s="19" t="n">
        <v>0</v>
      </c>
      <c r="AI20" s="19" t="n">
        <v>238.64</v>
      </c>
      <c r="AJ20" s="19" t="n">
        <v>218.14</v>
      </c>
      <c r="AK20" s="19" t="n">
        <v>408.71</v>
      </c>
      <c r="AL20" s="19" t="n">
        <v>127.51</v>
      </c>
      <c r="AM20" s="19" t="n">
        <v>77.83</v>
      </c>
      <c r="AN20" s="19" t="n">
        <v>158.03</v>
      </c>
      <c r="AO20" s="19" t="n">
        <v>51.66</v>
      </c>
      <c r="AP20" s="19" t="n">
        <v>253.6</v>
      </c>
      <c r="AQ20" s="19" t="n">
        <v>167.63</v>
      </c>
      <c r="AR20" s="19" t="n">
        <v>202.26</v>
      </c>
      <c r="AS20" s="19" t="n">
        <v>173.28</v>
      </c>
      <c r="AT20" s="19" t="n">
        <v>101.79</v>
      </c>
      <c r="AU20" s="19" t="n">
        <v>177.27</v>
      </c>
      <c r="AV20" s="19" t="n">
        <v>1557.34</v>
      </c>
      <c r="AW20" s="19" t="n">
        <v>0</v>
      </c>
      <c r="AX20" s="19" t="n">
        <v>490.7</v>
      </c>
      <c r="AY20" s="19" t="n">
        <v>253.98</v>
      </c>
      <c r="AZ20" s="19" t="n">
        <v>127.42</v>
      </c>
      <c r="BA20" s="19" t="n">
        <v>101.03</v>
      </c>
      <c r="BB20" s="19" t="n">
        <v>0.18</v>
      </c>
      <c r="BC20" s="19" t="n">
        <v>0.04</v>
      </c>
      <c r="BD20" s="19" t="n">
        <v>0.03</v>
      </c>
      <c r="BE20" s="19" t="n">
        <v>0.09</v>
      </c>
      <c r="BF20" s="19" t="n">
        <v>0.11</v>
      </c>
      <c r="BG20" s="19" t="n">
        <v>0.37</v>
      </c>
      <c r="BH20" s="19" t="n">
        <v>0</v>
      </c>
      <c r="BI20" s="19" t="n">
        <v>1.26</v>
      </c>
      <c r="BJ20" s="19" t="n">
        <v>0</v>
      </c>
      <c r="BK20" s="19" t="n">
        <v>0.36</v>
      </c>
      <c r="BL20" s="19" t="n">
        <v>0</v>
      </c>
      <c r="BM20" s="19" t="n">
        <v>0</v>
      </c>
      <c r="BN20" s="19" t="n">
        <v>0</v>
      </c>
      <c r="BO20" s="19" t="n">
        <v>0</v>
      </c>
      <c r="BP20" s="19" t="n">
        <v>0.14</v>
      </c>
      <c r="BQ20" s="19" t="n">
        <v>1.09</v>
      </c>
      <c r="BR20" s="19" t="n">
        <v>0</v>
      </c>
      <c r="BS20" s="19" t="n">
        <v>0</v>
      </c>
      <c r="BT20" s="19" t="n">
        <v>0.24</v>
      </c>
      <c r="BU20" s="19" t="n">
        <v>0.01</v>
      </c>
      <c r="BV20" s="19" t="n">
        <v>0</v>
      </c>
      <c r="BW20" s="19" t="n">
        <v>0</v>
      </c>
      <c r="BX20" s="19" t="n">
        <v>0</v>
      </c>
      <c r="BY20" s="19" t="n">
        <v>0</v>
      </c>
      <c r="BZ20" s="19" t="n">
        <v>7.63</v>
      </c>
      <c r="CB20" s="19" t="n">
        <v>32.19</v>
      </c>
      <c r="CD20" s="19" t="n">
        <v>0</v>
      </c>
      <c r="CE20" s="19" t="n">
        <v>0</v>
      </c>
      <c r="CF20" s="19" t="n">
        <v>0</v>
      </c>
      <c r="CG20" s="19" t="n">
        <v>0</v>
      </c>
      <c r="CH20" s="19" t="n">
        <v>0</v>
      </c>
      <c r="CI20" s="19" t="n">
        <v>0</v>
      </c>
    </row>
    <row r="21" s="19" customFormat="true" ht="13.8" hidden="false" customHeight="false" outlineLevel="0" collapsed="false">
      <c r="A21" s="19" t="str">
        <f aca="false">"634"</f>
        <v>634</v>
      </c>
      <c r="B21" s="19" t="s">
        <v>94</v>
      </c>
      <c r="C21" s="20" t="str">
        <f aca="false">"200"</f>
        <v>200</v>
      </c>
      <c r="D21" s="20" t="n">
        <v>0.1</v>
      </c>
      <c r="E21" s="20" t="n">
        <v>0.04</v>
      </c>
      <c r="F21" s="20" t="n">
        <v>11.13</v>
      </c>
      <c r="G21" s="20" t="n">
        <v>43.78008</v>
      </c>
      <c r="H21" s="19" t="n">
        <v>0</v>
      </c>
      <c r="I21" s="19" t="n">
        <v>0</v>
      </c>
      <c r="J21" s="19" t="n">
        <v>0</v>
      </c>
      <c r="K21" s="19" t="n">
        <v>0</v>
      </c>
      <c r="L21" s="19" t="n">
        <v>10.51</v>
      </c>
      <c r="M21" s="19" t="n">
        <v>0</v>
      </c>
      <c r="N21" s="19" t="n">
        <v>0.63</v>
      </c>
      <c r="O21" s="19" t="n">
        <v>0</v>
      </c>
      <c r="P21" s="19" t="n">
        <v>0</v>
      </c>
      <c r="Q21" s="19" t="n">
        <v>0.62</v>
      </c>
      <c r="R21" s="19" t="n">
        <v>0.07</v>
      </c>
      <c r="S21" s="19" t="n">
        <v>0.3</v>
      </c>
      <c r="T21" s="19" t="n">
        <v>23.86</v>
      </c>
      <c r="U21" s="19" t="n">
        <v>3.01</v>
      </c>
      <c r="V21" s="19" t="n">
        <v>2.85</v>
      </c>
      <c r="W21" s="19" t="n">
        <v>2.05</v>
      </c>
      <c r="X21" s="19" t="n">
        <v>0.15</v>
      </c>
      <c r="Y21" s="19" t="n">
        <v>0</v>
      </c>
      <c r="Z21" s="19" t="n">
        <v>0</v>
      </c>
      <c r="AA21" s="19" t="n">
        <v>0</v>
      </c>
      <c r="AB21" s="19" t="n">
        <v>0.2</v>
      </c>
      <c r="AC21" s="19" t="n">
        <v>0</v>
      </c>
      <c r="AD21" s="19" t="n">
        <v>0</v>
      </c>
      <c r="AE21" s="19" t="n">
        <v>0.03</v>
      </c>
      <c r="AF21" s="19" t="n">
        <v>0.06</v>
      </c>
      <c r="AG21" s="19" t="n">
        <v>1.2</v>
      </c>
      <c r="AH21" s="19" t="n">
        <v>0</v>
      </c>
      <c r="AI21" s="19" t="n">
        <v>0</v>
      </c>
      <c r="AJ21" s="19" t="n">
        <v>0</v>
      </c>
      <c r="AK21" s="19" t="n">
        <v>0</v>
      </c>
      <c r="AL21" s="19" t="n">
        <v>0</v>
      </c>
      <c r="AM21" s="19" t="n">
        <v>0</v>
      </c>
      <c r="AN21" s="19" t="n">
        <v>0</v>
      </c>
      <c r="AO21" s="19" t="n">
        <v>0</v>
      </c>
      <c r="AP21" s="19" t="n">
        <v>0</v>
      </c>
      <c r="AQ21" s="19" t="n">
        <v>0</v>
      </c>
      <c r="AR21" s="19" t="n">
        <v>0</v>
      </c>
      <c r="AS21" s="19" t="n">
        <v>0</v>
      </c>
      <c r="AT21" s="19" t="n">
        <v>0</v>
      </c>
      <c r="AU21" s="19" t="n">
        <v>0</v>
      </c>
      <c r="AV21" s="19" t="n">
        <v>0</v>
      </c>
      <c r="AW21" s="19" t="n">
        <v>0</v>
      </c>
      <c r="AX21" s="19" t="n">
        <v>0</v>
      </c>
      <c r="AY21" s="19" t="n">
        <v>0</v>
      </c>
      <c r="AZ21" s="19" t="n">
        <v>0</v>
      </c>
      <c r="BA21" s="19" t="n">
        <v>0</v>
      </c>
      <c r="BB21" s="19" t="n">
        <v>0</v>
      </c>
      <c r="BC21" s="19" t="n">
        <v>0</v>
      </c>
      <c r="BD21" s="19" t="n">
        <v>0</v>
      </c>
      <c r="BE21" s="19" t="n">
        <v>0</v>
      </c>
      <c r="BF21" s="19" t="n">
        <v>0</v>
      </c>
      <c r="BG21" s="19" t="n">
        <v>0</v>
      </c>
      <c r="BH21" s="19" t="n">
        <v>0</v>
      </c>
      <c r="BI21" s="19" t="n">
        <v>0</v>
      </c>
      <c r="BJ21" s="19" t="n">
        <v>0</v>
      </c>
      <c r="BK21" s="19" t="n">
        <v>0</v>
      </c>
      <c r="BL21" s="19" t="n">
        <v>0</v>
      </c>
      <c r="BM21" s="19" t="n">
        <v>0</v>
      </c>
      <c r="BN21" s="19" t="n">
        <v>0</v>
      </c>
      <c r="BO21" s="19" t="n">
        <v>0</v>
      </c>
      <c r="BP21" s="19" t="n">
        <v>0</v>
      </c>
      <c r="BQ21" s="19" t="n">
        <v>0</v>
      </c>
      <c r="BR21" s="19" t="n">
        <v>0</v>
      </c>
      <c r="BS21" s="19" t="n">
        <v>0</v>
      </c>
      <c r="BT21" s="19" t="n">
        <v>0</v>
      </c>
      <c r="BU21" s="19" t="n">
        <v>0</v>
      </c>
      <c r="BV21" s="19" t="n">
        <v>0</v>
      </c>
      <c r="BW21" s="19" t="n">
        <v>0</v>
      </c>
      <c r="BX21" s="19" t="n">
        <v>0</v>
      </c>
      <c r="BY21" s="19" t="n">
        <v>0</v>
      </c>
      <c r="BZ21" s="19" t="n">
        <v>202.79</v>
      </c>
      <c r="CB21" s="19" t="n">
        <v>0</v>
      </c>
      <c r="CD21" s="19" t="n">
        <v>0</v>
      </c>
      <c r="CE21" s="19" t="n">
        <v>0</v>
      </c>
      <c r="CF21" s="19" t="n">
        <v>0</v>
      </c>
      <c r="CG21" s="19" t="n">
        <v>0</v>
      </c>
      <c r="CH21" s="19" t="n">
        <v>0</v>
      </c>
      <c r="CI21" s="19" t="n">
        <v>0</v>
      </c>
    </row>
    <row r="22" s="21" customFormat="true" ht="13.8" hidden="false" customHeight="false" outlineLevel="0" collapsed="false">
      <c r="B22" s="21" t="s">
        <v>95</v>
      </c>
      <c r="C22" s="22" t="str">
        <f aca="false">"70"</f>
        <v>70</v>
      </c>
      <c r="D22" s="22" t="n">
        <v>4.53</v>
      </c>
      <c r="E22" s="22" t="n">
        <v>0.82</v>
      </c>
      <c r="F22" s="22" t="n">
        <v>28.61</v>
      </c>
      <c r="G22" s="22" t="n">
        <v>132.65868</v>
      </c>
      <c r="H22" s="21" t="n">
        <v>0.14</v>
      </c>
      <c r="I22" s="21" t="n">
        <v>0</v>
      </c>
      <c r="J22" s="21" t="n">
        <v>0</v>
      </c>
      <c r="K22" s="21" t="n">
        <v>0</v>
      </c>
      <c r="L22" s="21" t="n">
        <v>0.82</v>
      </c>
      <c r="M22" s="21" t="n">
        <v>22.09</v>
      </c>
      <c r="N22" s="21" t="n">
        <v>5.69</v>
      </c>
      <c r="O22" s="21" t="n">
        <v>0</v>
      </c>
      <c r="P22" s="21" t="n">
        <v>0</v>
      </c>
      <c r="Q22" s="21" t="n">
        <v>0.69</v>
      </c>
      <c r="R22" s="21" t="n">
        <v>1.72</v>
      </c>
      <c r="S22" s="21" t="n">
        <v>418.46</v>
      </c>
      <c r="T22" s="21" t="n">
        <v>168.07</v>
      </c>
      <c r="U22" s="21" t="n">
        <v>24.01</v>
      </c>
      <c r="V22" s="21" t="n">
        <v>32.24</v>
      </c>
      <c r="W22" s="21" t="n">
        <v>108.39</v>
      </c>
      <c r="X22" s="21" t="n">
        <v>2.68</v>
      </c>
      <c r="Y22" s="21" t="n">
        <v>0</v>
      </c>
      <c r="Z22" s="21" t="n">
        <v>3.43</v>
      </c>
      <c r="AA22" s="21" t="n">
        <v>0.7</v>
      </c>
      <c r="AB22" s="21" t="n">
        <v>0.98</v>
      </c>
      <c r="AC22" s="21" t="n">
        <v>0.12</v>
      </c>
      <c r="AD22" s="21" t="n">
        <v>0.05</v>
      </c>
      <c r="AE22" s="21" t="n">
        <v>0.48</v>
      </c>
      <c r="AF22" s="21" t="n">
        <v>1.4</v>
      </c>
      <c r="AG22" s="21" t="n">
        <v>0</v>
      </c>
      <c r="AH22" s="21" t="n">
        <v>0</v>
      </c>
      <c r="AI22" s="21" t="n">
        <v>220.89</v>
      </c>
      <c r="AJ22" s="21" t="n">
        <v>170.13</v>
      </c>
      <c r="AK22" s="21" t="n">
        <v>292.92</v>
      </c>
      <c r="AL22" s="21" t="n">
        <v>152.98</v>
      </c>
      <c r="AM22" s="21" t="n">
        <v>63.8</v>
      </c>
      <c r="AN22" s="21" t="n">
        <v>135.83</v>
      </c>
      <c r="AO22" s="21" t="n">
        <v>54.88</v>
      </c>
      <c r="AP22" s="21" t="n">
        <v>254.51</v>
      </c>
      <c r="AQ22" s="21" t="n">
        <v>203.74</v>
      </c>
      <c r="AR22" s="21" t="n">
        <v>199.63</v>
      </c>
      <c r="AS22" s="21" t="n">
        <v>318.3</v>
      </c>
      <c r="AT22" s="21" t="n">
        <v>85.06</v>
      </c>
      <c r="AU22" s="21" t="n">
        <v>212.66</v>
      </c>
      <c r="AV22" s="21" t="n">
        <v>1048.89</v>
      </c>
      <c r="AW22" s="21" t="n">
        <v>0</v>
      </c>
      <c r="AX22" s="21" t="n">
        <v>360.84</v>
      </c>
      <c r="AY22" s="21" t="n">
        <v>199.63</v>
      </c>
      <c r="AZ22" s="21" t="n">
        <v>123.48</v>
      </c>
      <c r="BA22" s="21" t="n">
        <v>89.18</v>
      </c>
      <c r="BB22" s="21" t="n">
        <v>0</v>
      </c>
      <c r="BC22" s="21" t="n">
        <v>0</v>
      </c>
      <c r="BD22" s="21" t="n">
        <v>0</v>
      </c>
      <c r="BE22" s="21" t="n">
        <v>0</v>
      </c>
      <c r="BF22" s="21" t="n">
        <v>0</v>
      </c>
      <c r="BG22" s="21" t="n">
        <v>0</v>
      </c>
      <c r="BH22" s="21" t="n">
        <v>0</v>
      </c>
      <c r="BI22" s="21" t="n">
        <v>0.1</v>
      </c>
      <c r="BJ22" s="21" t="n">
        <v>0</v>
      </c>
      <c r="BK22" s="21" t="n">
        <v>0.01</v>
      </c>
      <c r="BL22" s="21" t="n">
        <v>0.01</v>
      </c>
      <c r="BM22" s="21" t="n">
        <v>0</v>
      </c>
      <c r="BN22" s="21" t="n">
        <v>0</v>
      </c>
      <c r="BO22" s="21" t="n">
        <v>0</v>
      </c>
      <c r="BP22" s="21" t="n">
        <v>0.01</v>
      </c>
      <c r="BQ22" s="21" t="n">
        <v>0.08</v>
      </c>
      <c r="BR22" s="21" t="n">
        <v>0</v>
      </c>
      <c r="BS22" s="21" t="n">
        <v>0</v>
      </c>
      <c r="BT22" s="21" t="n">
        <v>0.33</v>
      </c>
      <c r="BU22" s="21" t="n">
        <v>0.05</v>
      </c>
      <c r="BV22" s="21" t="n">
        <v>0</v>
      </c>
      <c r="BW22" s="21" t="n">
        <v>0</v>
      </c>
      <c r="BX22" s="21" t="n">
        <v>0</v>
      </c>
      <c r="BY22" s="21" t="n">
        <v>0</v>
      </c>
      <c r="BZ22" s="21" t="n">
        <v>32.9</v>
      </c>
      <c r="CB22" s="21" t="n">
        <v>0.57</v>
      </c>
      <c r="CD22" s="21" t="n">
        <v>0</v>
      </c>
      <c r="CE22" s="21" t="n">
        <v>0</v>
      </c>
      <c r="CF22" s="21" t="n">
        <v>0</v>
      </c>
      <c r="CG22" s="21" t="n">
        <v>0</v>
      </c>
      <c r="CH22" s="21" t="n">
        <v>0</v>
      </c>
      <c r="CI22" s="21" t="n">
        <v>0</v>
      </c>
    </row>
    <row r="23" s="23" customFormat="true" ht="13.8" hidden="false" customHeight="false" outlineLevel="0" collapsed="false">
      <c r="B23" s="23" t="s">
        <v>96</v>
      </c>
      <c r="C23" s="24"/>
      <c r="D23" s="24" t="n">
        <v>24.86</v>
      </c>
      <c r="E23" s="24" t="n">
        <v>20.67</v>
      </c>
      <c r="F23" s="24" t="n">
        <v>105.73</v>
      </c>
      <c r="G23" s="24" t="n">
        <v>691.6</v>
      </c>
      <c r="H23" s="23" t="n">
        <v>9.75</v>
      </c>
      <c r="I23" s="23" t="n">
        <v>2.24</v>
      </c>
      <c r="J23" s="23" t="n">
        <v>4.99</v>
      </c>
      <c r="K23" s="23" t="n">
        <v>0</v>
      </c>
      <c r="L23" s="23" t="n">
        <v>18.6</v>
      </c>
      <c r="M23" s="23" t="n">
        <v>74.3</v>
      </c>
      <c r="N23" s="23" t="n">
        <v>12.83</v>
      </c>
      <c r="O23" s="23" t="n">
        <v>0</v>
      </c>
      <c r="P23" s="23" t="n">
        <v>0</v>
      </c>
      <c r="Q23" s="23" t="n">
        <v>1.71</v>
      </c>
      <c r="R23" s="23" t="n">
        <v>6.61</v>
      </c>
      <c r="S23" s="23" t="n">
        <v>1207.14</v>
      </c>
      <c r="T23" s="23" t="n">
        <v>932.05</v>
      </c>
      <c r="U23" s="23" t="n">
        <v>120.43</v>
      </c>
      <c r="V23" s="23" t="n">
        <v>99.03</v>
      </c>
      <c r="W23" s="23" t="n">
        <v>347.04</v>
      </c>
      <c r="X23" s="23" t="n">
        <v>6.64</v>
      </c>
      <c r="Y23" s="23" t="n">
        <v>87.67</v>
      </c>
      <c r="Z23" s="23" t="n">
        <v>1736.39</v>
      </c>
      <c r="AA23" s="23" t="n">
        <v>422.66</v>
      </c>
      <c r="AB23" s="23" t="n">
        <v>4.18</v>
      </c>
      <c r="AC23" s="23" t="n">
        <v>0.44</v>
      </c>
      <c r="AD23" s="23" t="n">
        <v>0.24</v>
      </c>
      <c r="AE23" s="23" t="n">
        <v>5.47</v>
      </c>
      <c r="AF23" s="23" t="n">
        <v>11.89</v>
      </c>
      <c r="AG23" s="23" t="n">
        <v>27.18</v>
      </c>
      <c r="AH23" s="23" t="n">
        <v>0</v>
      </c>
      <c r="AI23" s="23" t="n">
        <v>1170.07</v>
      </c>
      <c r="AJ23" s="23" t="n">
        <v>1149.41</v>
      </c>
      <c r="AK23" s="23" t="n">
        <v>1831.69</v>
      </c>
      <c r="AL23" s="23" t="n">
        <v>1485.93</v>
      </c>
      <c r="AM23" s="23" t="n">
        <v>416.82</v>
      </c>
      <c r="AN23" s="23" t="n">
        <v>916.98</v>
      </c>
      <c r="AO23" s="23" t="n">
        <v>176.82</v>
      </c>
      <c r="AP23" s="23" t="n">
        <v>1184.98</v>
      </c>
      <c r="AQ23" s="23" t="n">
        <v>619.79</v>
      </c>
      <c r="AR23" s="23" t="n">
        <v>836.03</v>
      </c>
      <c r="AS23" s="23" t="n">
        <v>1061.98</v>
      </c>
      <c r="AT23" s="23" t="n">
        <v>517.61</v>
      </c>
      <c r="AU23" s="23" t="n">
        <v>626.43</v>
      </c>
      <c r="AV23" s="23" t="n">
        <v>3542.73</v>
      </c>
      <c r="AW23" s="23" t="n">
        <v>0</v>
      </c>
      <c r="AX23" s="23" t="n">
        <v>1044.88</v>
      </c>
      <c r="AY23" s="23" t="n">
        <v>672.39</v>
      </c>
      <c r="AZ23" s="23" t="n">
        <v>695.58</v>
      </c>
      <c r="BA23" s="23" t="n">
        <v>352.26</v>
      </c>
      <c r="BB23" s="23" t="n">
        <v>0.39</v>
      </c>
      <c r="BC23" s="23" t="n">
        <v>0.09</v>
      </c>
      <c r="BD23" s="23" t="n">
        <v>0.07</v>
      </c>
      <c r="BE23" s="23" t="n">
        <v>0.2</v>
      </c>
      <c r="BF23" s="23" t="n">
        <v>0.25</v>
      </c>
      <c r="BG23" s="23" t="n">
        <v>0.81</v>
      </c>
      <c r="BH23" s="23" t="n">
        <v>0</v>
      </c>
      <c r="BI23" s="23" t="n">
        <v>2.99</v>
      </c>
      <c r="BJ23" s="23" t="n">
        <v>0</v>
      </c>
      <c r="BK23" s="23" t="n">
        <v>0.92</v>
      </c>
      <c r="BL23" s="23" t="n">
        <v>0.02</v>
      </c>
      <c r="BM23" s="23" t="n">
        <v>0.02</v>
      </c>
      <c r="BN23" s="23" t="n">
        <v>0</v>
      </c>
      <c r="BO23" s="23" t="n">
        <v>0.03</v>
      </c>
      <c r="BP23" s="23" t="n">
        <v>0.31</v>
      </c>
      <c r="BQ23" s="23" t="n">
        <v>3.41</v>
      </c>
      <c r="BR23" s="23" t="n">
        <v>0</v>
      </c>
      <c r="BS23" s="23" t="n">
        <v>0</v>
      </c>
      <c r="BT23" s="23" t="n">
        <v>2.6</v>
      </c>
      <c r="BU23" s="23" t="n">
        <v>0.09</v>
      </c>
      <c r="BV23" s="23" t="n">
        <v>0</v>
      </c>
      <c r="BW23" s="23" t="n">
        <v>0</v>
      </c>
      <c r="BX23" s="23" t="n">
        <v>0</v>
      </c>
      <c r="BY23" s="23" t="n">
        <v>0</v>
      </c>
      <c r="BZ23" s="23" t="n">
        <v>572</v>
      </c>
      <c r="CA23" s="23" t="n">
        <f aca="false">$G$23/$G$24*100</f>
        <v>53.404993011637</v>
      </c>
      <c r="CB23" s="23" t="n">
        <v>377.06</v>
      </c>
      <c r="CD23" s="23" t="n">
        <v>0</v>
      </c>
      <c r="CE23" s="23" t="n">
        <v>0</v>
      </c>
      <c r="CF23" s="23" t="n">
        <v>0</v>
      </c>
      <c r="CG23" s="23" t="n">
        <v>0</v>
      </c>
      <c r="CH23" s="23" t="n">
        <v>0</v>
      </c>
      <c r="CI23" s="23" t="n">
        <v>0</v>
      </c>
    </row>
    <row r="24" s="23" customFormat="true" ht="13.8" hidden="false" customHeight="false" outlineLevel="0" collapsed="false">
      <c r="B24" s="23" t="s">
        <v>97</v>
      </c>
      <c r="C24" s="24"/>
      <c r="D24" s="24" t="n">
        <v>42.91</v>
      </c>
      <c r="E24" s="24" t="n">
        <v>33.45</v>
      </c>
      <c r="F24" s="24" t="n">
        <v>213.41</v>
      </c>
      <c r="G24" s="24" t="n">
        <v>1295.01</v>
      </c>
      <c r="H24" s="23" t="n">
        <v>16.85</v>
      </c>
      <c r="I24" s="23" t="n">
        <v>2.32</v>
      </c>
      <c r="J24" s="23" t="n">
        <v>4.99</v>
      </c>
      <c r="K24" s="23" t="n">
        <v>0</v>
      </c>
      <c r="L24" s="23" t="n">
        <v>62</v>
      </c>
      <c r="M24" s="23" t="n">
        <v>130.01</v>
      </c>
      <c r="N24" s="23" t="n">
        <v>21.4</v>
      </c>
      <c r="O24" s="23" t="n">
        <v>0</v>
      </c>
      <c r="P24" s="23" t="n">
        <v>0</v>
      </c>
      <c r="Q24" s="23" t="n">
        <v>3.64</v>
      </c>
      <c r="R24" s="23" t="n">
        <v>11.93</v>
      </c>
      <c r="S24" s="23" t="n">
        <v>1569.43</v>
      </c>
      <c r="T24" s="23" t="n">
        <v>1945.23</v>
      </c>
      <c r="U24" s="23" t="n">
        <v>438.57</v>
      </c>
      <c r="V24" s="23" t="n">
        <v>216.91</v>
      </c>
      <c r="W24" s="23" t="n">
        <v>728.04</v>
      </c>
      <c r="X24" s="23" t="n">
        <v>13.65</v>
      </c>
      <c r="Y24" s="23" t="n">
        <v>126.91</v>
      </c>
      <c r="Z24" s="23" t="n">
        <v>1829.11</v>
      </c>
      <c r="AA24" s="23" t="n">
        <v>505.12</v>
      </c>
      <c r="AB24" s="23" t="n">
        <v>65.18</v>
      </c>
      <c r="AC24" s="23" t="n">
        <v>1.07</v>
      </c>
      <c r="AD24" s="23" t="n">
        <v>0.57</v>
      </c>
      <c r="AE24" s="23" t="n">
        <v>6.71</v>
      </c>
      <c r="AF24" s="23" t="n">
        <v>16.7</v>
      </c>
      <c r="AG24" s="23" t="n">
        <v>157.57</v>
      </c>
      <c r="AH24" s="23" t="n">
        <v>0</v>
      </c>
      <c r="AI24" s="23" t="n">
        <v>1760.69</v>
      </c>
      <c r="AJ24" s="23" t="n">
        <v>1712.7</v>
      </c>
      <c r="AK24" s="23" t="n">
        <v>2765.6</v>
      </c>
      <c r="AL24" s="23" t="n">
        <v>2030.25</v>
      </c>
      <c r="AM24" s="23" t="n">
        <v>618.72</v>
      </c>
      <c r="AN24" s="23" t="n">
        <v>1347.07</v>
      </c>
      <c r="AO24" s="23" t="n">
        <v>350.05</v>
      </c>
      <c r="AP24" s="23" t="n">
        <v>1793.59</v>
      </c>
      <c r="AQ24" s="23" t="n">
        <v>1066.44</v>
      </c>
      <c r="AR24" s="23" t="n">
        <v>1345.33</v>
      </c>
      <c r="AS24" s="23" t="n">
        <v>1785.63</v>
      </c>
      <c r="AT24" s="23" t="n">
        <v>717.48</v>
      </c>
      <c r="AU24" s="23" t="n">
        <v>1062.05</v>
      </c>
      <c r="AV24" s="23" t="n">
        <v>6160.56</v>
      </c>
      <c r="AW24" s="23" t="n">
        <v>0</v>
      </c>
      <c r="AX24" s="23" t="n">
        <v>1756.11</v>
      </c>
      <c r="AY24" s="23" t="n">
        <v>1158.47</v>
      </c>
      <c r="AZ24" s="23" t="n">
        <v>1187.86</v>
      </c>
      <c r="BA24" s="23" t="n">
        <v>584.76</v>
      </c>
      <c r="BB24" s="23" t="n">
        <v>0.48</v>
      </c>
      <c r="BC24" s="23" t="n">
        <v>0.13</v>
      </c>
      <c r="BD24" s="23" t="n">
        <v>0.1</v>
      </c>
      <c r="BE24" s="23" t="n">
        <v>0.25</v>
      </c>
      <c r="BF24" s="23" t="n">
        <v>0.31</v>
      </c>
      <c r="BG24" s="23" t="n">
        <v>1.09</v>
      </c>
      <c r="BH24" s="23" t="n">
        <v>0</v>
      </c>
      <c r="BI24" s="23" t="n">
        <v>4.23</v>
      </c>
      <c r="BJ24" s="23" t="n">
        <v>0</v>
      </c>
      <c r="BK24" s="23" t="n">
        <v>1.18</v>
      </c>
      <c r="BL24" s="23" t="n">
        <v>0.02</v>
      </c>
      <c r="BM24" s="23" t="n">
        <v>0.04</v>
      </c>
      <c r="BN24" s="23" t="n">
        <v>0</v>
      </c>
      <c r="BO24" s="23" t="n">
        <v>0.09</v>
      </c>
      <c r="BP24" s="23" t="n">
        <v>0.4</v>
      </c>
      <c r="BQ24" s="23" t="n">
        <v>4.97</v>
      </c>
      <c r="BR24" s="23" t="n">
        <v>0</v>
      </c>
      <c r="BS24" s="23" t="n">
        <v>0</v>
      </c>
      <c r="BT24" s="23" t="n">
        <v>3.99</v>
      </c>
      <c r="BU24" s="23" t="n">
        <v>0.16</v>
      </c>
      <c r="BV24" s="23" t="n">
        <v>0</v>
      </c>
      <c r="BW24" s="23" t="n">
        <v>0</v>
      </c>
      <c r="BX24" s="23" t="n">
        <v>0</v>
      </c>
      <c r="BY24" s="23" t="n">
        <v>0</v>
      </c>
      <c r="BZ24" s="23" t="n">
        <v>1115.61</v>
      </c>
      <c r="CB24" s="23" t="n">
        <v>431.76</v>
      </c>
      <c r="CD24" s="23" t="n">
        <v>0</v>
      </c>
      <c r="CE24" s="23" t="n">
        <v>0</v>
      </c>
      <c r="CF24" s="23" t="n">
        <v>0</v>
      </c>
      <c r="CG24" s="23" t="n">
        <v>0</v>
      </c>
      <c r="CH24" s="23" t="n">
        <v>0</v>
      </c>
      <c r="CI24" s="23" t="n">
        <v>0</v>
      </c>
    </row>
    <row r="25" s="13" customFormat="true" ht="13.8" hidden="false" customHeight="false" outlineLevel="0" collapsed="false">
      <c r="C25" s="18"/>
      <c r="D25" s="18"/>
      <c r="E25" s="18"/>
      <c r="F25" s="18"/>
      <c r="G25" s="18"/>
    </row>
    <row r="26" s="13" customFormat="true" ht="13.8" hidden="false" customHeight="false" outlineLevel="0" collapsed="false">
      <c r="C26" s="18"/>
      <c r="D26" s="18"/>
      <c r="E26" s="18"/>
      <c r="F26" s="18"/>
      <c r="G26" s="18"/>
    </row>
    <row r="27" s="13" customFormat="true" ht="13.8" hidden="false" customHeight="false" outlineLevel="0" collapsed="false">
      <c r="A27" s="25"/>
      <c r="B27" s="13" t="s">
        <v>98</v>
      </c>
      <c r="C27" s="18"/>
      <c r="D27" s="18"/>
      <c r="E27" s="18"/>
      <c r="F27" s="18"/>
      <c r="G27" s="18"/>
    </row>
    <row r="28" s="13" customFormat="true" ht="13.8" hidden="false" customHeight="false" outlineLevel="0" collapsed="false">
      <c r="A28" s="21" t="s">
        <v>99</v>
      </c>
      <c r="B28" s="21" t="s">
        <v>100</v>
      </c>
      <c r="C28" s="22" t="str">
        <f aca="false">"60"</f>
        <v>60</v>
      </c>
      <c r="D28" s="22" t="n">
        <v>2.17</v>
      </c>
      <c r="E28" s="22" t="n">
        <v>7.23</v>
      </c>
      <c r="F28" s="22" t="n">
        <v>4.46</v>
      </c>
      <c r="G28" s="22" t="n">
        <v>89.19456</v>
      </c>
      <c r="H28" s="21" t="n">
        <v>1.58</v>
      </c>
      <c r="I28" s="21" t="n">
        <v>3.9</v>
      </c>
      <c r="J28" s="21" t="n">
        <v>0</v>
      </c>
      <c r="K28" s="21" t="n">
        <v>0</v>
      </c>
      <c r="L28" s="21" t="n">
        <v>3.34</v>
      </c>
      <c r="M28" s="21" t="n">
        <v>0.04</v>
      </c>
      <c r="N28" s="21" t="n">
        <v>1.08</v>
      </c>
      <c r="O28" s="21" t="n">
        <v>0</v>
      </c>
      <c r="P28" s="21" t="n">
        <v>0</v>
      </c>
      <c r="Q28" s="21" t="n">
        <v>0.15</v>
      </c>
      <c r="R28" s="21" t="n">
        <v>0.74</v>
      </c>
      <c r="S28" s="21" t="n">
        <v>55.26</v>
      </c>
      <c r="T28" s="21" t="n">
        <v>115.15</v>
      </c>
      <c r="U28" s="21" t="n">
        <v>69.98</v>
      </c>
      <c r="V28" s="21" t="n">
        <v>11.93</v>
      </c>
      <c r="W28" s="21" t="n">
        <v>53.24</v>
      </c>
      <c r="X28" s="21" t="n">
        <v>0.66</v>
      </c>
      <c r="Y28" s="21" t="n">
        <v>13.8</v>
      </c>
      <c r="Z28" s="21" t="n">
        <v>7.65</v>
      </c>
      <c r="AA28" s="21" t="n">
        <v>16.44</v>
      </c>
      <c r="AB28" s="21" t="n">
        <v>2.72</v>
      </c>
      <c r="AC28" s="21" t="n">
        <v>0.01</v>
      </c>
      <c r="AD28" s="21" t="n">
        <v>0.03</v>
      </c>
      <c r="AE28" s="21" t="n">
        <v>0.08</v>
      </c>
      <c r="AF28" s="21" t="n">
        <v>0.59</v>
      </c>
      <c r="AG28" s="21" t="n">
        <v>0.97</v>
      </c>
    </row>
    <row r="29" s="13" customFormat="true" ht="13.8" hidden="false" customHeight="false" outlineLevel="0" collapsed="false">
      <c r="C29" s="18"/>
      <c r="D29" s="18"/>
      <c r="E29" s="18"/>
      <c r="F29" s="18"/>
      <c r="G29" s="18"/>
    </row>
    <row r="30" s="13" customFormat="true" ht="13.8" hidden="false" customHeight="false" outlineLevel="0" collapsed="false">
      <c r="C30" s="18"/>
      <c r="D30" s="18"/>
      <c r="E30" s="18"/>
      <c r="F30" s="18"/>
      <c r="G30" s="18"/>
    </row>
    <row r="31" s="13" customFormat="true" ht="13.8" hidden="false" customHeight="false" outlineLevel="0" collapsed="false">
      <c r="C31" s="18"/>
      <c r="D31" s="18"/>
      <c r="E31" s="18"/>
      <c r="F31" s="18"/>
      <c r="G31" s="18"/>
    </row>
    <row r="32" s="13" customFormat="true" ht="13.8" hidden="false" customHeight="false" outlineLevel="0" collapsed="false">
      <c r="C32" s="18"/>
      <c r="D32" s="18"/>
      <c r="E32" s="18"/>
      <c r="F32" s="18"/>
      <c r="G32" s="18"/>
    </row>
    <row r="33" s="13" customFormat="true" ht="13.8" hidden="false" customHeight="false" outlineLevel="0" collapsed="false">
      <c r="C33" s="18"/>
      <c r="D33" s="18"/>
      <c r="E33" s="18"/>
      <c r="F33" s="18"/>
      <c r="G33" s="18"/>
    </row>
    <row r="34" s="13" customFormat="true" ht="13.8" hidden="false" customHeight="false" outlineLevel="0" collapsed="false">
      <c r="C34" s="18"/>
      <c r="D34" s="18"/>
      <c r="E34" s="18"/>
      <c r="F34" s="18"/>
      <c r="G34" s="18"/>
    </row>
    <row r="35" s="13" customFormat="true" ht="13.8" hidden="false" customHeight="false" outlineLevel="0" collapsed="false">
      <c r="C35" s="18"/>
      <c r="D35" s="18"/>
      <c r="E35" s="18"/>
      <c r="F35" s="18"/>
      <c r="G35" s="18"/>
    </row>
    <row r="36" s="13" customFormat="true" ht="13.8" hidden="false" customHeight="false" outlineLevel="0" collapsed="false">
      <c r="C36" s="18"/>
      <c r="D36" s="18"/>
      <c r="E36" s="18"/>
      <c r="F36" s="18"/>
      <c r="G36" s="18"/>
    </row>
    <row r="37" s="13" customFormat="true" ht="13.8" hidden="false" customHeight="false" outlineLevel="0" collapsed="false">
      <c r="C37" s="18"/>
      <c r="D37" s="18"/>
      <c r="E37" s="18"/>
      <c r="F37" s="18"/>
      <c r="G37" s="18"/>
    </row>
    <row r="38" s="13" customFormat="true" ht="13.8" hidden="false" customHeight="false" outlineLevel="0" collapsed="false">
      <c r="C38" s="18"/>
      <c r="D38" s="18"/>
      <c r="E38" s="18"/>
      <c r="F38" s="18"/>
      <c r="G38" s="18"/>
    </row>
    <row r="39" s="13" customFormat="true" ht="13.8" hidden="false" customHeight="false" outlineLevel="0" collapsed="false">
      <c r="C39" s="18"/>
      <c r="D39" s="18"/>
      <c r="E39" s="18"/>
      <c r="F39" s="18"/>
      <c r="G39" s="18"/>
      <c r="AG39" s="13" t="n">
        <v>1</v>
      </c>
    </row>
    <row r="40" s="13" customFormat="true" ht="30" hidden="false" customHeight="true" outlineLevel="0" collapsed="false">
      <c r="A40" s="10" t="s">
        <v>2</v>
      </c>
      <c r="B40" s="11" t="s">
        <v>3</v>
      </c>
      <c r="C40" s="11" t="s">
        <v>4</v>
      </c>
      <c r="D40" s="11" t="s">
        <v>5</v>
      </c>
      <c r="E40" s="11" t="s">
        <v>6</v>
      </c>
      <c r="F40" s="11" t="s">
        <v>7</v>
      </c>
      <c r="G40" s="12" t="s">
        <v>8</v>
      </c>
      <c r="H40" s="13" t="s">
        <v>9</v>
      </c>
      <c r="I40" s="13" t="s">
        <v>10</v>
      </c>
      <c r="J40" s="13" t="s">
        <v>11</v>
      </c>
      <c r="K40" s="13" t="s">
        <v>12</v>
      </c>
      <c r="L40" s="13" t="s">
        <v>13</v>
      </c>
      <c r="M40" s="13" t="s">
        <v>14</v>
      </c>
      <c r="N40" s="13" t="s">
        <v>15</v>
      </c>
      <c r="O40" s="13" t="s">
        <v>16</v>
      </c>
      <c r="P40" s="13" t="s">
        <v>17</v>
      </c>
      <c r="Q40" s="13" t="s">
        <v>18</v>
      </c>
      <c r="R40" s="13" t="s">
        <v>19</v>
      </c>
      <c r="S40" s="13" t="s">
        <v>20</v>
      </c>
      <c r="T40" s="13" t="s">
        <v>21</v>
      </c>
      <c r="U40" s="14" t="s">
        <v>22</v>
      </c>
      <c r="V40" s="14"/>
      <c r="W40" s="14"/>
      <c r="X40" s="14"/>
      <c r="Y40" s="15" t="s">
        <v>23</v>
      </c>
      <c r="Z40" s="15"/>
      <c r="AA40" s="15"/>
      <c r="AB40" s="15"/>
      <c r="AC40" s="15"/>
      <c r="AD40" s="15"/>
      <c r="AE40" s="15"/>
      <c r="AF40" s="15"/>
      <c r="AG40" s="15"/>
      <c r="AH40" s="13" t="s">
        <v>24</v>
      </c>
      <c r="AI40" s="13" t="s">
        <v>25</v>
      </c>
      <c r="AJ40" s="13" t="s">
        <v>26</v>
      </c>
      <c r="AK40" s="13" t="s">
        <v>27</v>
      </c>
      <c r="AL40" s="13" t="s">
        <v>28</v>
      </c>
      <c r="AM40" s="13" t="s">
        <v>29</v>
      </c>
      <c r="AN40" s="13" t="s">
        <v>30</v>
      </c>
      <c r="AO40" s="13" t="s">
        <v>31</v>
      </c>
      <c r="AP40" s="13" t="s">
        <v>32</v>
      </c>
      <c r="AQ40" s="13" t="s">
        <v>33</v>
      </c>
      <c r="AR40" s="13" t="s">
        <v>34</v>
      </c>
      <c r="AS40" s="13" t="s">
        <v>35</v>
      </c>
      <c r="AT40" s="13" t="s">
        <v>36</v>
      </c>
      <c r="AU40" s="13" t="s">
        <v>37</v>
      </c>
      <c r="AV40" s="13" t="s">
        <v>38</v>
      </c>
      <c r="AW40" s="13" t="s">
        <v>39</v>
      </c>
      <c r="AX40" s="13" t="s">
        <v>40</v>
      </c>
      <c r="AY40" s="13" t="s">
        <v>41</v>
      </c>
      <c r="AZ40" s="13" t="s">
        <v>42</v>
      </c>
      <c r="BA40" s="13" t="s">
        <v>43</v>
      </c>
      <c r="BB40" s="13" t="s">
        <v>44</v>
      </c>
      <c r="BC40" s="13" t="s">
        <v>45</v>
      </c>
      <c r="BD40" s="13" t="s">
        <v>46</v>
      </c>
      <c r="BE40" s="13" t="s">
        <v>47</v>
      </c>
      <c r="BF40" s="13" t="s">
        <v>48</v>
      </c>
      <c r="BG40" s="13" t="s">
        <v>49</v>
      </c>
      <c r="BH40" s="13" t="s">
        <v>50</v>
      </c>
      <c r="BI40" s="13" t="s">
        <v>51</v>
      </c>
      <c r="BJ40" s="13" t="s">
        <v>52</v>
      </c>
      <c r="BK40" s="13" t="s">
        <v>53</v>
      </c>
      <c r="BL40" s="13" t="s">
        <v>54</v>
      </c>
      <c r="BM40" s="13" t="s">
        <v>55</v>
      </c>
      <c r="BN40" s="13" t="s">
        <v>56</v>
      </c>
      <c r="BO40" s="13" t="s">
        <v>57</v>
      </c>
      <c r="BP40" s="13" t="s">
        <v>58</v>
      </c>
      <c r="BQ40" s="13" t="s">
        <v>59</v>
      </c>
      <c r="BR40" s="13" t="s">
        <v>60</v>
      </c>
      <c r="BS40" s="13" t="s">
        <v>61</v>
      </c>
      <c r="BT40" s="13" t="s">
        <v>62</v>
      </c>
      <c r="BU40" s="13" t="s">
        <v>63</v>
      </c>
      <c r="BV40" s="13" t="s">
        <v>64</v>
      </c>
      <c r="BW40" s="13" t="s">
        <v>65</v>
      </c>
      <c r="BX40" s="13" t="s">
        <v>66</v>
      </c>
      <c r="BY40" s="13" t="s">
        <v>67</v>
      </c>
      <c r="BZ40" s="16"/>
    </row>
    <row r="41" s="13" customFormat="true" ht="15" hidden="false" customHeight="true" outlineLevel="0" collapsed="false">
      <c r="A41" s="10"/>
      <c r="B41" s="11"/>
      <c r="C41" s="11"/>
      <c r="D41" s="11" t="s">
        <v>68</v>
      </c>
      <c r="E41" s="11" t="s">
        <v>68</v>
      </c>
      <c r="F41" s="11"/>
      <c r="G41" s="12"/>
      <c r="U41" s="17" t="s">
        <v>69</v>
      </c>
      <c r="V41" s="17" t="s">
        <v>70</v>
      </c>
      <c r="W41" s="17" t="s">
        <v>71</v>
      </c>
      <c r="X41" s="17" t="s">
        <v>72</v>
      </c>
      <c r="Y41" s="17" t="s">
        <v>73</v>
      </c>
      <c r="Z41" s="17" t="s">
        <v>74</v>
      </c>
      <c r="AA41" s="17" t="s">
        <v>75</v>
      </c>
      <c r="AB41" s="17" t="s">
        <v>76</v>
      </c>
      <c r="AC41" s="17" t="s">
        <v>77</v>
      </c>
      <c r="AD41" s="17" t="s">
        <v>78</v>
      </c>
      <c r="AE41" s="17" t="s">
        <v>79</v>
      </c>
      <c r="AF41" s="17" t="s">
        <v>80</v>
      </c>
      <c r="AG41" s="15" t="s">
        <v>81</v>
      </c>
      <c r="BZ41" s="16"/>
    </row>
    <row r="42" s="13" customFormat="true" ht="15" hidden="false" customHeight="true" outlineLevel="0" collapsed="false">
      <c r="B42" s="23" t="s">
        <v>101</v>
      </c>
      <c r="C42" s="18"/>
      <c r="D42" s="18"/>
      <c r="E42" s="18"/>
      <c r="F42" s="18"/>
      <c r="G42" s="18"/>
    </row>
    <row r="43" s="13" customFormat="true" ht="13.8" hidden="false" customHeight="false" outlineLevel="0" collapsed="false">
      <c r="B43" s="13" t="s">
        <v>82</v>
      </c>
      <c r="C43" s="18"/>
      <c r="D43" s="18"/>
      <c r="E43" s="18"/>
      <c r="F43" s="18"/>
      <c r="G43" s="18"/>
    </row>
    <row r="44" s="19" customFormat="true" ht="13.8" hidden="false" customHeight="false" outlineLevel="0" collapsed="false">
      <c r="A44" s="26" t="n">
        <v>3</v>
      </c>
      <c r="B44" s="19" t="s">
        <v>102</v>
      </c>
      <c r="C44" s="20" t="str">
        <f aca="false">"15"</f>
        <v>15</v>
      </c>
      <c r="D44" s="20" t="n">
        <v>3.87</v>
      </c>
      <c r="E44" s="20" t="n">
        <v>3.91</v>
      </c>
      <c r="F44" s="20" t="n">
        <v>0</v>
      </c>
      <c r="G44" s="20" t="n">
        <v>51.5382</v>
      </c>
      <c r="H44" s="19" t="n">
        <v>2.3</v>
      </c>
      <c r="I44" s="19" t="n">
        <v>0</v>
      </c>
      <c r="J44" s="19" t="n">
        <v>0</v>
      </c>
      <c r="K44" s="19" t="n">
        <v>0</v>
      </c>
      <c r="L44" s="19" t="n">
        <v>0</v>
      </c>
      <c r="M44" s="19" t="n">
        <v>0</v>
      </c>
      <c r="N44" s="19" t="n">
        <v>0</v>
      </c>
      <c r="O44" s="19" t="n">
        <v>0</v>
      </c>
      <c r="P44" s="19" t="n">
        <v>0</v>
      </c>
      <c r="Q44" s="19" t="n">
        <v>0.29</v>
      </c>
      <c r="R44" s="19" t="n">
        <v>0.63</v>
      </c>
      <c r="S44" s="19" t="n">
        <v>161.7</v>
      </c>
      <c r="T44" s="19" t="n">
        <v>14.7</v>
      </c>
      <c r="U44" s="19" t="n">
        <v>147</v>
      </c>
      <c r="V44" s="19" t="n">
        <v>8.09</v>
      </c>
      <c r="W44" s="19" t="n">
        <v>88.2</v>
      </c>
      <c r="X44" s="19" t="n">
        <v>0.1</v>
      </c>
      <c r="Y44" s="19" t="n">
        <v>30.87</v>
      </c>
      <c r="Z44" s="19" t="n">
        <v>24.99</v>
      </c>
      <c r="AA44" s="19" t="n">
        <v>35.7</v>
      </c>
      <c r="AB44" s="19" t="n">
        <v>0.06</v>
      </c>
      <c r="AC44" s="19" t="n">
        <v>0</v>
      </c>
      <c r="AD44" s="19" t="n">
        <v>0.06</v>
      </c>
      <c r="AE44" s="19" t="n">
        <v>0.03</v>
      </c>
      <c r="AF44" s="19" t="n">
        <v>1.02</v>
      </c>
      <c r="AG44" s="19" t="n">
        <v>0.1</v>
      </c>
      <c r="AH44" s="19" t="n">
        <v>0</v>
      </c>
      <c r="AI44" s="19" t="n">
        <v>230.79</v>
      </c>
      <c r="AJ44" s="19" t="n">
        <v>171.99</v>
      </c>
      <c r="AK44" s="19" t="n">
        <v>338.1</v>
      </c>
      <c r="AL44" s="19" t="n">
        <v>232.26</v>
      </c>
      <c r="AM44" s="19" t="n">
        <v>82.32</v>
      </c>
      <c r="AN44" s="19" t="n">
        <v>139.65</v>
      </c>
      <c r="AO44" s="19" t="n">
        <v>102.9</v>
      </c>
      <c r="AP44" s="19" t="n">
        <v>196.98</v>
      </c>
      <c r="AQ44" s="19" t="n">
        <v>111.72</v>
      </c>
      <c r="AR44" s="19" t="n">
        <v>127.89</v>
      </c>
      <c r="AS44" s="19" t="n">
        <v>229.32</v>
      </c>
      <c r="AT44" s="19" t="n">
        <v>102.9</v>
      </c>
      <c r="AU44" s="19" t="n">
        <v>74.97</v>
      </c>
      <c r="AV44" s="19" t="n">
        <v>759.99</v>
      </c>
      <c r="AW44" s="19" t="n">
        <v>0</v>
      </c>
      <c r="AX44" s="19" t="n">
        <v>401.31</v>
      </c>
      <c r="AY44" s="19" t="n">
        <v>189.63</v>
      </c>
      <c r="AZ44" s="19" t="n">
        <v>204.33</v>
      </c>
      <c r="BA44" s="19" t="n">
        <v>31.61</v>
      </c>
      <c r="BB44" s="19" t="n">
        <v>0</v>
      </c>
      <c r="BC44" s="19" t="n">
        <v>0.01</v>
      </c>
      <c r="BD44" s="19" t="n">
        <v>0.06</v>
      </c>
      <c r="BE44" s="19" t="n">
        <v>0.16</v>
      </c>
      <c r="BF44" s="19" t="n">
        <v>0.19</v>
      </c>
      <c r="BG44" s="19" t="n">
        <v>0.49</v>
      </c>
      <c r="BH44" s="19" t="n">
        <v>0.06</v>
      </c>
      <c r="BI44" s="19" t="n">
        <v>1.02</v>
      </c>
      <c r="BJ44" s="19" t="n">
        <v>0.01</v>
      </c>
      <c r="BK44" s="19" t="n">
        <v>0.23</v>
      </c>
      <c r="BL44" s="19" t="n">
        <v>0.01</v>
      </c>
      <c r="BM44" s="19" t="n">
        <v>0</v>
      </c>
      <c r="BN44" s="19" t="n">
        <v>0</v>
      </c>
      <c r="BO44" s="19" t="n">
        <v>0.07</v>
      </c>
      <c r="BP44" s="19" t="n">
        <v>0.1</v>
      </c>
      <c r="BQ44" s="19" t="n">
        <v>0.76</v>
      </c>
      <c r="BR44" s="19" t="n">
        <v>0</v>
      </c>
      <c r="BS44" s="19" t="n">
        <v>0</v>
      </c>
      <c r="BT44" s="19" t="n">
        <v>0.1</v>
      </c>
      <c r="BU44" s="19" t="n">
        <v>0</v>
      </c>
      <c r="BV44" s="19" t="n">
        <v>0</v>
      </c>
      <c r="BW44" s="19" t="n">
        <v>0</v>
      </c>
      <c r="BX44" s="19" t="n">
        <v>0</v>
      </c>
      <c r="BY44" s="19" t="n">
        <v>0</v>
      </c>
      <c r="BZ44" s="19" t="n">
        <v>6.12</v>
      </c>
      <c r="CB44" s="19" t="n">
        <v>35.04</v>
      </c>
      <c r="CD44" s="19" t="n">
        <v>0</v>
      </c>
      <c r="CE44" s="19" t="n">
        <v>0</v>
      </c>
      <c r="CF44" s="19" t="n">
        <v>0</v>
      </c>
      <c r="CG44" s="19" t="n">
        <v>0</v>
      </c>
      <c r="CH44" s="19" t="n">
        <v>0</v>
      </c>
      <c r="CI44" s="19" t="n">
        <v>0</v>
      </c>
    </row>
    <row r="45" s="19" customFormat="true" ht="13.8" hidden="false" customHeight="false" outlineLevel="0" collapsed="false">
      <c r="A45" s="19" t="str">
        <f aca="false">"302"</f>
        <v>302</v>
      </c>
      <c r="B45" s="19" t="s">
        <v>103</v>
      </c>
      <c r="C45" s="20" t="str">
        <f aca="false">"205"</f>
        <v>205</v>
      </c>
      <c r="D45" s="20" t="n">
        <v>8.56</v>
      </c>
      <c r="E45" s="20" t="n">
        <v>7.19</v>
      </c>
      <c r="F45" s="20" t="n">
        <v>38.85</v>
      </c>
      <c r="G45" s="20" t="n">
        <v>245.21326</v>
      </c>
      <c r="H45" s="19" t="n">
        <v>4.61</v>
      </c>
      <c r="I45" s="19" t="n">
        <v>0.13</v>
      </c>
      <c r="J45" s="19" t="n">
        <v>0</v>
      </c>
      <c r="K45" s="19" t="n">
        <v>0</v>
      </c>
      <c r="L45" s="19" t="n">
        <v>8.5</v>
      </c>
      <c r="M45" s="19" t="n">
        <v>25.21</v>
      </c>
      <c r="N45" s="19" t="n">
        <v>5.14</v>
      </c>
      <c r="O45" s="19" t="n">
        <v>0</v>
      </c>
      <c r="P45" s="19" t="n">
        <v>0</v>
      </c>
      <c r="Q45" s="19" t="n">
        <v>0.1</v>
      </c>
      <c r="R45" s="19" t="n">
        <v>2.04</v>
      </c>
      <c r="S45" s="19" t="n">
        <v>243.44</v>
      </c>
      <c r="T45" s="19" t="n">
        <v>291.35</v>
      </c>
      <c r="U45" s="19" t="n">
        <v>112.43</v>
      </c>
      <c r="V45" s="19" t="n">
        <v>98.79</v>
      </c>
      <c r="W45" s="19" t="n">
        <v>205.95</v>
      </c>
      <c r="X45" s="19" t="n">
        <v>3.03</v>
      </c>
      <c r="Y45" s="19" t="n">
        <v>29.22</v>
      </c>
      <c r="Z45" s="19" t="n">
        <v>26.88</v>
      </c>
      <c r="AA45" s="19" t="n">
        <v>54.77</v>
      </c>
      <c r="AB45" s="19" t="n">
        <v>0.45</v>
      </c>
      <c r="AC45" s="19" t="n">
        <v>0.18</v>
      </c>
      <c r="AD45" s="19" t="n">
        <v>0.2</v>
      </c>
      <c r="AE45" s="19" t="n">
        <v>1.76</v>
      </c>
      <c r="AF45" s="19" t="n">
        <v>4.38</v>
      </c>
      <c r="AG45" s="19" t="n">
        <v>0.5</v>
      </c>
      <c r="AH45" s="19" t="n">
        <v>0</v>
      </c>
      <c r="AI45" s="19" t="n">
        <v>278.52</v>
      </c>
      <c r="AJ45" s="19" t="n">
        <v>217.38</v>
      </c>
      <c r="AK45" s="19" t="n">
        <v>352.36</v>
      </c>
      <c r="AL45" s="19" t="n">
        <v>250.42</v>
      </c>
      <c r="AM45" s="19" t="n">
        <v>150.92</v>
      </c>
      <c r="AN45" s="19" t="n">
        <v>189.41</v>
      </c>
      <c r="AO45" s="19" t="n">
        <v>85.87</v>
      </c>
      <c r="AP45" s="19" t="n">
        <v>279.46</v>
      </c>
      <c r="AQ45" s="19" t="n">
        <v>273.63</v>
      </c>
      <c r="AR45" s="19" t="n">
        <v>527.15</v>
      </c>
      <c r="AS45" s="19" t="n">
        <v>519.63</v>
      </c>
      <c r="AT45" s="19" t="n">
        <v>142.03</v>
      </c>
      <c r="AU45" s="19" t="n">
        <v>339.11</v>
      </c>
      <c r="AV45" s="19" t="n">
        <v>1066.38</v>
      </c>
      <c r="AW45" s="19" t="n">
        <v>0</v>
      </c>
      <c r="AX45" s="19" t="n">
        <v>236.41</v>
      </c>
      <c r="AY45" s="19" t="n">
        <v>286.42</v>
      </c>
      <c r="AZ45" s="19" t="n">
        <v>203.32</v>
      </c>
      <c r="BA45" s="19" t="n">
        <v>155.38</v>
      </c>
      <c r="BB45" s="19" t="n">
        <v>0.16</v>
      </c>
      <c r="BC45" s="19" t="n">
        <v>0.04</v>
      </c>
      <c r="BD45" s="19" t="n">
        <v>0.03</v>
      </c>
      <c r="BE45" s="19" t="n">
        <v>0.08</v>
      </c>
      <c r="BF45" s="19" t="n">
        <v>0.11</v>
      </c>
      <c r="BG45" s="19" t="n">
        <v>0.35</v>
      </c>
      <c r="BH45" s="19" t="n">
        <v>0</v>
      </c>
      <c r="BI45" s="19" t="n">
        <v>1.32</v>
      </c>
      <c r="BJ45" s="19" t="n">
        <v>0</v>
      </c>
      <c r="BK45" s="19" t="n">
        <v>0.35</v>
      </c>
      <c r="BL45" s="19" t="n">
        <v>0</v>
      </c>
      <c r="BM45" s="19" t="n">
        <v>0</v>
      </c>
      <c r="BN45" s="19" t="n">
        <v>0</v>
      </c>
      <c r="BO45" s="19" t="n">
        <v>0.04</v>
      </c>
      <c r="BP45" s="19" t="n">
        <v>0.13</v>
      </c>
      <c r="BQ45" s="19" t="n">
        <v>1.47</v>
      </c>
      <c r="BR45" s="19" t="n">
        <v>0.01</v>
      </c>
      <c r="BS45" s="19" t="n">
        <v>0</v>
      </c>
      <c r="BT45" s="19" t="n">
        <v>0.57</v>
      </c>
      <c r="BU45" s="19" t="n">
        <v>0.05</v>
      </c>
      <c r="BV45" s="19" t="n">
        <v>0</v>
      </c>
      <c r="BW45" s="19" t="n">
        <v>0</v>
      </c>
      <c r="BX45" s="19" t="n">
        <v>0</v>
      </c>
      <c r="BY45" s="19" t="n">
        <v>0</v>
      </c>
      <c r="BZ45" s="19" t="n">
        <v>157.25</v>
      </c>
      <c r="CB45" s="19" t="n">
        <v>33.7</v>
      </c>
      <c r="CD45" s="19" t="n">
        <v>0</v>
      </c>
      <c r="CE45" s="19" t="n">
        <v>0</v>
      </c>
      <c r="CF45" s="19" t="n">
        <v>0</v>
      </c>
      <c r="CG45" s="19" t="n">
        <v>0</v>
      </c>
      <c r="CH45" s="19" t="n">
        <v>0</v>
      </c>
      <c r="CI45" s="19" t="n">
        <v>0</v>
      </c>
    </row>
    <row r="46" s="19" customFormat="true" ht="13.8" hidden="false" customHeight="false" outlineLevel="0" collapsed="false">
      <c r="A46" s="19" t="str">
        <f aca="false">"692"</f>
        <v>692</v>
      </c>
      <c r="B46" s="19" t="s">
        <v>104</v>
      </c>
      <c r="C46" s="20" t="str">
        <f aca="false">"200"</f>
        <v>200</v>
      </c>
      <c r="D46" s="20" t="n">
        <v>2.6</v>
      </c>
      <c r="E46" s="20" t="n">
        <v>1.85</v>
      </c>
      <c r="F46" s="20" t="n">
        <v>12.08</v>
      </c>
      <c r="G46" s="20" t="n">
        <v>73.10708</v>
      </c>
      <c r="H46" s="19" t="n">
        <v>1</v>
      </c>
      <c r="I46" s="19" t="n">
        <v>0</v>
      </c>
      <c r="J46" s="19" t="n">
        <v>0</v>
      </c>
      <c r="K46" s="19" t="n">
        <v>0</v>
      </c>
      <c r="L46" s="19" t="n">
        <v>12.08</v>
      </c>
      <c r="M46" s="19" t="n">
        <v>0</v>
      </c>
      <c r="N46" s="19" t="n">
        <v>0</v>
      </c>
      <c r="O46" s="19" t="n">
        <v>0</v>
      </c>
      <c r="P46" s="19" t="n">
        <v>0</v>
      </c>
      <c r="Q46" s="19" t="n">
        <v>0.05</v>
      </c>
      <c r="R46" s="19" t="n">
        <v>0.36</v>
      </c>
      <c r="S46" s="19" t="n">
        <v>24.85</v>
      </c>
      <c r="T46" s="19" t="n">
        <v>72.57</v>
      </c>
      <c r="U46" s="19" t="n">
        <v>58.49</v>
      </c>
      <c r="V46" s="19" t="n">
        <v>6.65</v>
      </c>
      <c r="W46" s="19" t="n">
        <v>41.85</v>
      </c>
      <c r="X46" s="19" t="n">
        <v>0.08</v>
      </c>
      <c r="Y46" s="19" t="n">
        <v>10</v>
      </c>
      <c r="Z46" s="19" t="n">
        <v>4.5</v>
      </c>
      <c r="AA46" s="19" t="n">
        <v>11</v>
      </c>
      <c r="AB46" s="19" t="n">
        <v>0</v>
      </c>
      <c r="AC46" s="19" t="n">
        <v>0.02</v>
      </c>
      <c r="AD46" s="19" t="n">
        <v>0.07</v>
      </c>
      <c r="AE46" s="19" t="n">
        <v>0.04</v>
      </c>
      <c r="AF46" s="19" t="n">
        <v>0.4</v>
      </c>
      <c r="AG46" s="19" t="n">
        <v>0.26</v>
      </c>
      <c r="AH46" s="19" t="n">
        <v>0</v>
      </c>
      <c r="AI46" s="19" t="n">
        <v>79.87</v>
      </c>
      <c r="AJ46" s="19" t="n">
        <v>78.89</v>
      </c>
      <c r="AK46" s="19" t="n">
        <v>135.24</v>
      </c>
      <c r="AL46" s="19" t="n">
        <v>108.78</v>
      </c>
      <c r="AM46" s="19" t="n">
        <v>36.26</v>
      </c>
      <c r="AN46" s="19" t="n">
        <v>63.7</v>
      </c>
      <c r="AO46" s="19" t="n">
        <v>21.07</v>
      </c>
      <c r="AP46" s="19" t="n">
        <v>71.54</v>
      </c>
      <c r="AQ46" s="19" t="n">
        <v>0</v>
      </c>
      <c r="AR46" s="19" t="n">
        <v>0</v>
      </c>
      <c r="AS46" s="19" t="n">
        <v>0</v>
      </c>
      <c r="AT46" s="19" t="n">
        <v>0</v>
      </c>
      <c r="AU46" s="19" t="n">
        <v>0</v>
      </c>
      <c r="AV46" s="19" t="n">
        <v>0</v>
      </c>
      <c r="AW46" s="19" t="n">
        <v>0</v>
      </c>
      <c r="AX46" s="19" t="n">
        <v>0</v>
      </c>
      <c r="AY46" s="19" t="n">
        <v>0</v>
      </c>
      <c r="AZ46" s="19" t="n">
        <v>90.16</v>
      </c>
      <c r="BA46" s="19" t="n">
        <v>12.74</v>
      </c>
      <c r="BB46" s="19" t="n">
        <v>0</v>
      </c>
      <c r="BC46" s="19" t="n">
        <v>0</v>
      </c>
      <c r="BD46" s="19" t="n">
        <v>0</v>
      </c>
      <c r="BE46" s="19" t="n">
        <v>0</v>
      </c>
      <c r="BF46" s="19" t="n">
        <v>0</v>
      </c>
      <c r="BG46" s="19" t="n">
        <v>0</v>
      </c>
      <c r="BH46" s="19" t="n">
        <v>0</v>
      </c>
      <c r="BI46" s="19" t="n">
        <v>0</v>
      </c>
      <c r="BJ46" s="19" t="n">
        <v>0</v>
      </c>
      <c r="BK46" s="19" t="n">
        <v>0</v>
      </c>
      <c r="BL46" s="19" t="n">
        <v>0</v>
      </c>
      <c r="BM46" s="19" t="n">
        <v>0</v>
      </c>
      <c r="BN46" s="19" t="n">
        <v>0</v>
      </c>
      <c r="BO46" s="19" t="n">
        <v>0</v>
      </c>
      <c r="BP46" s="19" t="n">
        <v>0</v>
      </c>
      <c r="BQ46" s="19" t="n">
        <v>0</v>
      </c>
      <c r="BR46" s="19" t="n">
        <v>0</v>
      </c>
      <c r="BS46" s="19" t="n">
        <v>0</v>
      </c>
      <c r="BT46" s="19" t="n">
        <v>0</v>
      </c>
      <c r="BU46" s="19" t="n">
        <v>0</v>
      </c>
      <c r="BV46" s="19" t="n">
        <v>0</v>
      </c>
      <c r="BW46" s="19" t="n">
        <v>0</v>
      </c>
      <c r="BX46" s="19" t="n">
        <v>0</v>
      </c>
      <c r="BY46" s="19" t="n">
        <v>0</v>
      </c>
      <c r="BZ46" s="19" t="n">
        <v>374.77</v>
      </c>
      <c r="CB46" s="19" t="n">
        <v>10.75</v>
      </c>
      <c r="CD46" s="19" t="n">
        <v>0</v>
      </c>
      <c r="CE46" s="19" t="n">
        <v>0</v>
      </c>
      <c r="CF46" s="19" t="n">
        <v>0</v>
      </c>
      <c r="CG46" s="19" t="n">
        <v>0</v>
      </c>
      <c r="CH46" s="19" t="n">
        <v>0</v>
      </c>
      <c r="CI46" s="19" t="n">
        <v>0</v>
      </c>
    </row>
    <row r="47" s="21" customFormat="true" ht="13.8" hidden="false" customHeight="false" outlineLevel="0" collapsed="false">
      <c r="A47" s="21" t="str">
        <f aca="false">"-"</f>
        <v>-</v>
      </c>
      <c r="B47" s="21" t="s">
        <v>87</v>
      </c>
      <c r="C47" s="22" t="str">
        <f aca="false">"60"</f>
        <v>60</v>
      </c>
      <c r="D47" s="22" t="n">
        <v>3.97</v>
      </c>
      <c r="E47" s="22" t="n">
        <v>0.39</v>
      </c>
      <c r="F47" s="22" t="n">
        <v>28.14</v>
      </c>
      <c r="G47" s="22" t="n">
        <v>134.3406</v>
      </c>
      <c r="H47" s="21" t="n">
        <v>0</v>
      </c>
      <c r="I47" s="21" t="n">
        <v>0</v>
      </c>
      <c r="J47" s="21" t="n">
        <v>0</v>
      </c>
      <c r="K47" s="21" t="n">
        <v>0</v>
      </c>
      <c r="L47" s="21" t="n">
        <v>0.66</v>
      </c>
      <c r="M47" s="21" t="n">
        <v>27.36</v>
      </c>
      <c r="N47" s="21" t="n">
        <v>0.12</v>
      </c>
      <c r="O47" s="21" t="n">
        <v>0</v>
      </c>
      <c r="P47" s="21" t="n">
        <v>0</v>
      </c>
      <c r="Q47" s="21" t="n">
        <v>0</v>
      </c>
      <c r="R47" s="21" t="n">
        <v>1.08</v>
      </c>
      <c r="S47" s="21" t="n">
        <v>0</v>
      </c>
      <c r="T47" s="21" t="n">
        <v>0</v>
      </c>
      <c r="U47" s="21" t="n">
        <v>0</v>
      </c>
      <c r="V47" s="21" t="n">
        <v>0</v>
      </c>
      <c r="W47" s="21" t="n">
        <v>0</v>
      </c>
      <c r="X47" s="21" t="n">
        <v>0</v>
      </c>
      <c r="Y47" s="21" t="n">
        <v>0</v>
      </c>
      <c r="Z47" s="21" t="n">
        <v>0</v>
      </c>
      <c r="AA47" s="21" t="n">
        <v>0</v>
      </c>
      <c r="AB47" s="21" t="n">
        <v>0</v>
      </c>
      <c r="AC47" s="21" t="n">
        <v>0</v>
      </c>
      <c r="AD47" s="21" t="n">
        <v>0</v>
      </c>
      <c r="AE47" s="21" t="n">
        <v>0</v>
      </c>
      <c r="AF47" s="21" t="n">
        <v>0</v>
      </c>
      <c r="AG47" s="21" t="n">
        <v>0</v>
      </c>
      <c r="AH47" s="21" t="n">
        <v>0</v>
      </c>
      <c r="AI47" s="21" t="n">
        <v>191.57</v>
      </c>
      <c r="AJ47" s="21" t="n">
        <v>199.4</v>
      </c>
      <c r="AK47" s="21" t="n">
        <v>305.37</v>
      </c>
      <c r="AL47" s="21" t="n">
        <v>101.27</v>
      </c>
      <c r="AM47" s="21" t="n">
        <v>60.03</v>
      </c>
      <c r="AN47" s="21" t="n">
        <v>120.06</v>
      </c>
      <c r="AO47" s="21" t="n">
        <v>45.41</v>
      </c>
      <c r="AP47" s="21" t="n">
        <v>217.15</v>
      </c>
      <c r="AQ47" s="21" t="n">
        <v>134.68</v>
      </c>
      <c r="AR47" s="21" t="n">
        <v>187.92</v>
      </c>
      <c r="AS47" s="21" t="n">
        <v>155.03</v>
      </c>
      <c r="AT47" s="21" t="n">
        <v>81.43</v>
      </c>
      <c r="AU47" s="21" t="n">
        <v>144.07</v>
      </c>
      <c r="AV47" s="21" t="n">
        <v>1204.78</v>
      </c>
      <c r="AW47" s="21" t="n">
        <v>0</v>
      </c>
      <c r="AX47" s="21" t="n">
        <v>392.54</v>
      </c>
      <c r="AY47" s="21" t="n">
        <v>170.69</v>
      </c>
      <c r="AZ47" s="21" t="n">
        <v>113.27</v>
      </c>
      <c r="BA47" s="21" t="n">
        <v>89.78</v>
      </c>
      <c r="BB47" s="21" t="n">
        <v>0</v>
      </c>
      <c r="BC47" s="21" t="n">
        <v>0</v>
      </c>
      <c r="BD47" s="21" t="n">
        <v>0</v>
      </c>
      <c r="BE47" s="21" t="n">
        <v>0</v>
      </c>
      <c r="BF47" s="21" t="n">
        <v>0</v>
      </c>
      <c r="BG47" s="21" t="n">
        <v>0</v>
      </c>
      <c r="BH47" s="21" t="n">
        <v>0</v>
      </c>
      <c r="BI47" s="21" t="n">
        <v>0.05</v>
      </c>
      <c r="BJ47" s="21" t="n">
        <v>0</v>
      </c>
      <c r="BK47" s="21" t="n">
        <v>0</v>
      </c>
      <c r="BL47" s="21" t="n">
        <v>0</v>
      </c>
      <c r="BM47" s="21" t="n">
        <v>0</v>
      </c>
      <c r="BN47" s="21" t="n">
        <v>0</v>
      </c>
      <c r="BO47" s="21" t="n">
        <v>0</v>
      </c>
      <c r="BP47" s="21" t="n">
        <v>0</v>
      </c>
      <c r="BQ47" s="21" t="n">
        <v>0.04</v>
      </c>
      <c r="BR47" s="21" t="n">
        <v>0</v>
      </c>
      <c r="BS47" s="21" t="n">
        <v>0</v>
      </c>
      <c r="BT47" s="21" t="n">
        <v>0.17</v>
      </c>
      <c r="BU47" s="21" t="n">
        <v>0.01</v>
      </c>
      <c r="BV47" s="21" t="n">
        <v>0</v>
      </c>
      <c r="BW47" s="21" t="n">
        <v>0</v>
      </c>
      <c r="BX47" s="21" t="n">
        <v>0</v>
      </c>
      <c r="BY47" s="21" t="n">
        <v>0</v>
      </c>
      <c r="BZ47" s="21" t="n">
        <v>23.46</v>
      </c>
      <c r="CB47" s="21" t="n">
        <v>0</v>
      </c>
      <c r="CD47" s="21" t="n">
        <v>0</v>
      </c>
      <c r="CE47" s="21" t="n">
        <v>0</v>
      </c>
      <c r="CF47" s="21" t="n">
        <v>0</v>
      </c>
      <c r="CG47" s="21" t="n">
        <v>0</v>
      </c>
      <c r="CH47" s="21" t="n">
        <v>0</v>
      </c>
      <c r="CI47" s="21" t="n">
        <v>0</v>
      </c>
    </row>
    <row r="48" s="23" customFormat="true" ht="13.8" hidden="false" customHeight="false" outlineLevel="0" collapsed="false">
      <c r="B48" s="23" t="s">
        <v>88</v>
      </c>
      <c r="C48" s="24"/>
      <c r="D48" s="24" t="n">
        <v>18.99</v>
      </c>
      <c r="E48" s="24" t="n">
        <v>13.35</v>
      </c>
      <c r="F48" s="24" t="n">
        <v>79.07</v>
      </c>
      <c r="G48" s="24" t="n">
        <v>504.2</v>
      </c>
      <c r="H48" s="23" t="n">
        <v>7.91</v>
      </c>
      <c r="I48" s="23" t="n">
        <v>0.13</v>
      </c>
      <c r="J48" s="23" t="n">
        <v>0</v>
      </c>
      <c r="K48" s="23" t="n">
        <v>0</v>
      </c>
      <c r="L48" s="23" t="n">
        <v>21.24</v>
      </c>
      <c r="M48" s="23" t="n">
        <v>52.57</v>
      </c>
      <c r="N48" s="23" t="n">
        <v>5.26</v>
      </c>
      <c r="O48" s="23" t="n">
        <v>0</v>
      </c>
      <c r="P48" s="23" t="n">
        <v>0</v>
      </c>
      <c r="Q48" s="23" t="n">
        <v>0.44</v>
      </c>
      <c r="R48" s="23" t="n">
        <v>4.11</v>
      </c>
      <c r="S48" s="23" t="n">
        <v>429.99</v>
      </c>
      <c r="T48" s="23" t="n">
        <v>378.61</v>
      </c>
      <c r="U48" s="23" t="n">
        <v>317.92</v>
      </c>
      <c r="V48" s="23" t="n">
        <v>113.52</v>
      </c>
      <c r="W48" s="23" t="n">
        <v>336</v>
      </c>
      <c r="X48" s="23" t="n">
        <v>3.21</v>
      </c>
      <c r="Y48" s="23" t="n">
        <v>70.09</v>
      </c>
      <c r="Z48" s="23" t="n">
        <v>56.37</v>
      </c>
      <c r="AA48" s="23" t="n">
        <v>101.47</v>
      </c>
      <c r="AB48" s="23" t="n">
        <v>0.51</v>
      </c>
      <c r="AC48" s="23" t="n">
        <v>0.2</v>
      </c>
      <c r="AD48" s="23" t="n">
        <v>0.32</v>
      </c>
      <c r="AE48" s="23" t="n">
        <v>1.83</v>
      </c>
      <c r="AF48" s="23" t="n">
        <v>5.8</v>
      </c>
      <c r="AG48" s="23" t="n">
        <v>0.86</v>
      </c>
      <c r="AH48" s="23" t="n">
        <v>0</v>
      </c>
      <c r="AI48" s="23" t="n">
        <v>780.76</v>
      </c>
      <c r="AJ48" s="23" t="n">
        <v>667.66</v>
      </c>
      <c r="AK48" s="23" t="n">
        <v>1131.07</v>
      </c>
      <c r="AL48" s="23" t="n">
        <v>692.72</v>
      </c>
      <c r="AM48" s="23" t="n">
        <v>329.53</v>
      </c>
      <c r="AN48" s="23" t="n">
        <v>512.82</v>
      </c>
      <c r="AO48" s="23" t="n">
        <v>255.25</v>
      </c>
      <c r="AP48" s="23" t="n">
        <v>765.13</v>
      </c>
      <c r="AQ48" s="23" t="n">
        <v>520.03</v>
      </c>
      <c r="AR48" s="23" t="n">
        <v>842.96</v>
      </c>
      <c r="AS48" s="23" t="n">
        <v>903.99</v>
      </c>
      <c r="AT48" s="23" t="n">
        <v>326.37</v>
      </c>
      <c r="AU48" s="23" t="n">
        <v>558.15</v>
      </c>
      <c r="AV48" s="23" t="n">
        <v>3031.15</v>
      </c>
      <c r="AW48" s="23" t="n">
        <v>0</v>
      </c>
      <c r="AX48" s="23" t="n">
        <v>1030.26</v>
      </c>
      <c r="AY48" s="23" t="n">
        <v>646.74</v>
      </c>
      <c r="AZ48" s="23" t="n">
        <v>611.09</v>
      </c>
      <c r="BA48" s="23" t="n">
        <v>289.51</v>
      </c>
      <c r="BB48" s="23" t="n">
        <v>0.16</v>
      </c>
      <c r="BC48" s="23" t="n">
        <v>0.05</v>
      </c>
      <c r="BD48" s="23" t="n">
        <v>0.09</v>
      </c>
      <c r="BE48" s="23" t="n">
        <v>0.24</v>
      </c>
      <c r="BF48" s="23" t="n">
        <v>0.29</v>
      </c>
      <c r="BG48" s="23" t="n">
        <v>0.84</v>
      </c>
      <c r="BH48" s="23" t="n">
        <v>0.06</v>
      </c>
      <c r="BI48" s="23" t="n">
        <v>2.39</v>
      </c>
      <c r="BJ48" s="23" t="n">
        <v>0.01</v>
      </c>
      <c r="BK48" s="23" t="n">
        <v>0.58</v>
      </c>
      <c r="BL48" s="23" t="n">
        <v>0.02</v>
      </c>
      <c r="BM48" s="23" t="n">
        <v>0</v>
      </c>
      <c r="BN48" s="23" t="n">
        <v>0</v>
      </c>
      <c r="BO48" s="23" t="n">
        <v>0.11</v>
      </c>
      <c r="BP48" s="23" t="n">
        <v>0.24</v>
      </c>
      <c r="BQ48" s="23" t="n">
        <v>2.27</v>
      </c>
      <c r="BR48" s="23" t="n">
        <v>0.01</v>
      </c>
      <c r="BS48" s="23" t="n">
        <v>0</v>
      </c>
      <c r="BT48" s="23" t="n">
        <v>0.83</v>
      </c>
      <c r="BU48" s="23" t="n">
        <v>0.06</v>
      </c>
      <c r="BV48" s="23" t="n">
        <v>0</v>
      </c>
      <c r="BW48" s="23" t="n">
        <v>0</v>
      </c>
      <c r="BX48" s="23" t="n">
        <v>0</v>
      </c>
      <c r="BY48" s="23" t="n">
        <v>0</v>
      </c>
      <c r="BZ48" s="23" t="n">
        <v>561.6</v>
      </c>
      <c r="CA48" s="23" t="n">
        <f aca="false">$G$48/$G$57*100</f>
        <v>44.9336066304251</v>
      </c>
      <c r="CB48" s="23" t="n">
        <v>79.49</v>
      </c>
      <c r="CD48" s="23" t="n">
        <v>0</v>
      </c>
      <c r="CE48" s="23" t="n">
        <v>0</v>
      </c>
      <c r="CF48" s="23" t="n">
        <v>0</v>
      </c>
      <c r="CG48" s="23" t="n">
        <v>0</v>
      </c>
      <c r="CH48" s="23" t="n">
        <v>0</v>
      </c>
      <c r="CI48" s="23" t="n">
        <v>0</v>
      </c>
    </row>
    <row r="49" s="13" customFormat="true" ht="13.8" hidden="false" customHeight="false" outlineLevel="0" collapsed="false">
      <c r="B49" s="13" t="s">
        <v>89</v>
      </c>
      <c r="C49" s="18"/>
      <c r="D49" s="18"/>
      <c r="E49" s="18"/>
      <c r="F49" s="18"/>
      <c r="G49" s="18"/>
    </row>
    <row r="50" s="19" customFormat="true" ht="13.8" hidden="false" customHeight="false" outlineLevel="0" collapsed="false">
      <c r="A50" s="19" t="str">
        <f aca="false">"-"</f>
        <v>-</v>
      </c>
      <c r="B50" s="19" t="s">
        <v>105</v>
      </c>
      <c r="C50" s="20" t="s">
        <v>84</v>
      </c>
      <c r="D50" s="20" t="n">
        <v>1.96</v>
      </c>
      <c r="E50" s="20" t="n">
        <v>0.78</v>
      </c>
      <c r="F50" s="20" t="n">
        <v>24.3</v>
      </c>
      <c r="G50" s="20" t="n">
        <v>106.0752</v>
      </c>
      <c r="H50" s="19" t="n">
        <v>0.2</v>
      </c>
      <c r="I50" s="19" t="n">
        <v>0</v>
      </c>
      <c r="J50" s="19" t="n">
        <v>0</v>
      </c>
      <c r="K50" s="19" t="n">
        <v>0</v>
      </c>
      <c r="L50" s="19" t="n">
        <v>19.21</v>
      </c>
      <c r="M50" s="19" t="n">
        <v>1.57</v>
      </c>
      <c r="N50" s="19" t="n">
        <v>3.53</v>
      </c>
      <c r="O50" s="19" t="n">
        <v>0</v>
      </c>
      <c r="P50" s="19" t="n">
        <v>0</v>
      </c>
      <c r="Q50" s="19" t="n">
        <v>1.57</v>
      </c>
      <c r="R50" s="19" t="n">
        <v>0.98</v>
      </c>
      <c r="S50" s="19" t="n">
        <v>50.96</v>
      </c>
      <c r="T50" s="19" t="n">
        <v>544.88</v>
      </c>
      <c r="U50" s="19" t="n">
        <v>73.5</v>
      </c>
      <c r="V50" s="19" t="n">
        <v>28.42</v>
      </c>
      <c r="W50" s="19" t="n">
        <v>49.98</v>
      </c>
      <c r="X50" s="19" t="n">
        <v>4.31</v>
      </c>
      <c r="Y50" s="19" t="n">
        <v>0</v>
      </c>
      <c r="Z50" s="19" t="n">
        <v>58.8</v>
      </c>
      <c r="AA50" s="19" t="n">
        <v>10</v>
      </c>
      <c r="AB50" s="19" t="n">
        <v>60</v>
      </c>
      <c r="AC50" s="19" t="n">
        <v>0.39</v>
      </c>
      <c r="AD50" s="19" t="n">
        <v>0.04</v>
      </c>
      <c r="AE50" s="19" t="n">
        <v>0.59</v>
      </c>
      <c r="AF50" s="19" t="n">
        <v>0.8</v>
      </c>
      <c r="AG50" s="19" t="n">
        <v>129.36</v>
      </c>
      <c r="AH50" s="19" t="n">
        <v>0</v>
      </c>
      <c r="AI50" s="19" t="n">
        <v>23.52</v>
      </c>
      <c r="AJ50" s="19" t="n">
        <v>25.48</v>
      </c>
      <c r="AK50" s="19" t="n">
        <v>37.24</v>
      </c>
      <c r="AL50" s="19" t="n">
        <v>35.28</v>
      </c>
      <c r="AM50" s="19" t="n">
        <v>5.88</v>
      </c>
      <c r="AN50" s="19" t="n">
        <v>21.56</v>
      </c>
      <c r="AO50" s="19" t="n">
        <v>5.88</v>
      </c>
      <c r="AP50" s="19" t="n">
        <v>17.64</v>
      </c>
      <c r="AQ50" s="19" t="n">
        <v>33.32</v>
      </c>
      <c r="AR50" s="19" t="n">
        <v>19.6</v>
      </c>
      <c r="AS50" s="19" t="n">
        <v>152.88</v>
      </c>
      <c r="AT50" s="19" t="n">
        <v>13.72</v>
      </c>
      <c r="AU50" s="19" t="n">
        <v>27.44</v>
      </c>
      <c r="AV50" s="19" t="n">
        <v>82.32</v>
      </c>
      <c r="AW50" s="19" t="n">
        <v>0</v>
      </c>
      <c r="AX50" s="19" t="n">
        <v>25.48</v>
      </c>
      <c r="AY50" s="19" t="n">
        <v>31.36</v>
      </c>
      <c r="AZ50" s="19" t="n">
        <v>11.76</v>
      </c>
      <c r="BA50" s="19" t="n">
        <v>9.8</v>
      </c>
      <c r="BB50" s="19" t="n">
        <v>0</v>
      </c>
      <c r="BC50" s="19" t="n">
        <v>0</v>
      </c>
      <c r="BD50" s="19" t="n">
        <v>0</v>
      </c>
      <c r="BE50" s="19" t="n">
        <v>0</v>
      </c>
      <c r="BF50" s="19" t="n">
        <v>0</v>
      </c>
      <c r="BG50" s="19" t="n">
        <v>0</v>
      </c>
      <c r="BH50" s="19" t="n">
        <v>0</v>
      </c>
      <c r="BI50" s="19" t="n">
        <v>0</v>
      </c>
      <c r="BJ50" s="19" t="n">
        <v>0</v>
      </c>
      <c r="BK50" s="19" t="n">
        <v>0</v>
      </c>
      <c r="BL50" s="19" t="n">
        <v>0</v>
      </c>
      <c r="BM50" s="19" t="n">
        <v>0</v>
      </c>
      <c r="BN50" s="19" t="n">
        <v>0</v>
      </c>
      <c r="BO50" s="19" t="n">
        <v>0</v>
      </c>
      <c r="BP50" s="19" t="n">
        <v>0</v>
      </c>
      <c r="BQ50" s="19" t="n">
        <v>0</v>
      </c>
      <c r="BR50" s="19" t="n">
        <v>0</v>
      </c>
      <c r="BS50" s="19" t="n">
        <v>0</v>
      </c>
      <c r="BT50" s="19" t="n">
        <v>0</v>
      </c>
      <c r="BU50" s="19" t="n">
        <v>0</v>
      </c>
      <c r="BV50" s="19" t="n">
        <v>0</v>
      </c>
      <c r="BW50" s="19" t="n">
        <v>0</v>
      </c>
      <c r="BX50" s="19" t="n">
        <v>0</v>
      </c>
      <c r="BY50" s="19" t="n">
        <v>0</v>
      </c>
      <c r="BZ50" s="19" t="n">
        <v>172.6</v>
      </c>
      <c r="CB50" s="19" t="n">
        <v>9.8</v>
      </c>
      <c r="CD50" s="19" t="n">
        <v>0</v>
      </c>
      <c r="CE50" s="19" t="n">
        <v>0</v>
      </c>
      <c r="CF50" s="19" t="n">
        <v>0</v>
      </c>
      <c r="CG50" s="19" t="n">
        <v>0</v>
      </c>
      <c r="CH50" s="19" t="n">
        <v>0</v>
      </c>
      <c r="CI50" s="19" t="n">
        <v>0</v>
      </c>
    </row>
    <row r="51" s="19" customFormat="true" ht="13.8" hidden="false" customHeight="false" outlineLevel="0" collapsed="false">
      <c r="A51" s="27" t="str">
        <f aca="false">" 124 "</f>
        <v> 124 </v>
      </c>
      <c r="B51" s="19" t="s">
        <v>106</v>
      </c>
      <c r="C51" s="20" t="str">
        <f aca="false">"210"</f>
        <v>210</v>
      </c>
      <c r="D51" s="20" t="n">
        <v>1.53</v>
      </c>
      <c r="E51" s="20" t="n">
        <v>4.37</v>
      </c>
      <c r="F51" s="20" t="n">
        <v>8.48</v>
      </c>
      <c r="G51" s="20" t="n">
        <v>76.7819213</v>
      </c>
      <c r="H51" s="19" t="n">
        <v>2.76</v>
      </c>
      <c r="I51" s="19" t="n">
        <v>0.1</v>
      </c>
      <c r="J51" s="19" t="n">
        <v>2.76</v>
      </c>
      <c r="K51" s="19" t="n">
        <v>0</v>
      </c>
      <c r="L51" s="19" t="n">
        <v>3.49</v>
      </c>
      <c r="M51" s="19" t="n">
        <v>3.48</v>
      </c>
      <c r="N51" s="19" t="n">
        <v>1.5</v>
      </c>
      <c r="O51" s="19" t="n">
        <v>0</v>
      </c>
      <c r="P51" s="19" t="n">
        <v>0</v>
      </c>
      <c r="Q51" s="19" t="n">
        <v>0.25</v>
      </c>
      <c r="R51" s="19" t="n">
        <v>1.24</v>
      </c>
      <c r="S51" s="19" t="n">
        <v>202.01</v>
      </c>
      <c r="T51" s="19" t="n">
        <v>290.26</v>
      </c>
      <c r="U51" s="19" t="n">
        <v>31.98</v>
      </c>
      <c r="V51" s="19" t="n">
        <v>15.88</v>
      </c>
      <c r="W51" s="19" t="n">
        <v>36.94</v>
      </c>
      <c r="X51" s="19" t="n">
        <v>0.59</v>
      </c>
      <c r="Y51" s="19" t="n">
        <v>31.1</v>
      </c>
      <c r="Z51" s="19" t="n">
        <v>924.3</v>
      </c>
      <c r="AA51" s="19" t="n">
        <v>202.04</v>
      </c>
      <c r="AB51" s="19" t="n">
        <v>0.17</v>
      </c>
      <c r="AC51" s="19" t="n">
        <v>0.04</v>
      </c>
      <c r="AD51" s="19" t="n">
        <v>0.04</v>
      </c>
      <c r="AE51" s="19" t="n">
        <v>0.59</v>
      </c>
      <c r="AF51" s="19" t="n">
        <v>0.96</v>
      </c>
      <c r="AG51" s="19" t="n">
        <v>9.62</v>
      </c>
      <c r="AH51" s="19" t="n">
        <v>0</v>
      </c>
      <c r="AI51" s="19" t="n">
        <v>40.63</v>
      </c>
      <c r="AJ51" s="19" t="n">
        <v>39.65</v>
      </c>
      <c r="AK51" s="19" t="n">
        <v>52.61</v>
      </c>
      <c r="AL51" s="19" t="n">
        <v>50.55</v>
      </c>
      <c r="AM51" s="19" t="n">
        <v>15.08</v>
      </c>
      <c r="AN51" s="19" t="n">
        <v>35.73</v>
      </c>
      <c r="AO51" s="19" t="n">
        <v>11.85</v>
      </c>
      <c r="AP51" s="19" t="n">
        <v>40.33</v>
      </c>
      <c r="AQ51" s="19" t="n">
        <v>46.24</v>
      </c>
      <c r="AR51" s="19" t="n">
        <v>74.93</v>
      </c>
      <c r="AS51" s="19" t="n">
        <v>96.29</v>
      </c>
      <c r="AT51" s="19" t="n">
        <v>16.29</v>
      </c>
      <c r="AU51" s="19" t="n">
        <v>31.02</v>
      </c>
      <c r="AV51" s="19" t="n">
        <v>182.16</v>
      </c>
      <c r="AW51" s="19" t="n">
        <v>0</v>
      </c>
      <c r="AX51" s="19" t="n">
        <v>33.8</v>
      </c>
      <c r="AY51" s="19" t="n">
        <v>33.5</v>
      </c>
      <c r="AZ51" s="19" t="n">
        <v>29.15</v>
      </c>
      <c r="BA51" s="19" t="n">
        <v>12.11</v>
      </c>
      <c r="BB51" s="19" t="n">
        <v>0.15</v>
      </c>
      <c r="BC51" s="19" t="n">
        <v>0.03</v>
      </c>
      <c r="BD51" s="19" t="n">
        <v>0.03</v>
      </c>
      <c r="BE51" s="19" t="n">
        <v>0.07</v>
      </c>
      <c r="BF51" s="19" t="n">
        <v>0.09</v>
      </c>
      <c r="BG51" s="19" t="n">
        <v>0.31</v>
      </c>
      <c r="BH51" s="19" t="n">
        <v>0</v>
      </c>
      <c r="BI51" s="19" t="n">
        <v>0.98</v>
      </c>
      <c r="BJ51" s="19" t="n">
        <v>0</v>
      </c>
      <c r="BK51" s="19" t="n">
        <v>0.3</v>
      </c>
      <c r="BL51" s="19" t="n">
        <v>0</v>
      </c>
      <c r="BM51" s="19" t="n">
        <v>0</v>
      </c>
      <c r="BN51" s="19" t="n">
        <v>0</v>
      </c>
      <c r="BO51" s="19" t="n">
        <v>0</v>
      </c>
      <c r="BP51" s="19" t="n">
        <v>0.11</v>
      </c>
      <c r="BQ51" s="19" t="n">
        <v>0.93</v>
      </c>
      <c r="BR51" s="19" t="n">
        <v>0</v>
      </c>
      <c r="BS51" s="19" t="n">
        <v>0</v>
      </c>
      <c r="BT51" s="19" t="n">
        <v>0.06</v>
      </c>
      <c r="BU51" s="19" t="n">
        <v>0</v>
      </c>
      <c r="BV51" s="19" t="n">
        <v>0</v>
      </c>
      <c r="BW51" s="19" t="n">
        <v>0</v>
      </c>
      <c r="BX51" s="19" t="n">
        <v>0</v>
      </c>
      <c r="BY51" s="19" t="n">
        <v>0</v>
      </c>
      <c r="BZ51" s="19" t="n">
        <v>233.58</v>
      </c>
      <c r="CB51" s="19" t="n">
        <v>185.15</v>
      </c>
      <c r="CD51" s="19" t="n">
        <v>0</v>
      </c>
      <c r="CE51" s="19" t="n">
        <v>0</v>
      </c>
      <c r="CF51" s="19" t="n">
        <v>0</v>
      </c>
      <c r="CG51" s="19" t="n">
        <v>0</v>
      </c>
      <c r="CH51" s="19" t="n">
        <v>0</v>
      </c>
      <c r="CI51" s="19" t="n">
        <v>0</v>
      </c>
    </row>
    <row r="52" s="19" customFormat="true" ht="13.8" hidden="false" customHeight="false" outlineLevel="0" collapsed="false">
      <c r="A52" s="19" t="str">
        <f aca="false">"374"</f>
        <v>374</v>
      </c>
      <c r="B52" s="19" t="s">
        <v>107</v>
      </c>
      <c r="C52" s="20" t="str">
        <f aca="false">"90"</f>
        <v>90</v>
      </c>
      <c r="D52" s="20" t="n">
        <v>10.47</v>
      </c>
      <c r="E52" s="20" t="n">
        <v>2.69</v>
      </c>
      <c r="F52" s="20" t="n">
        <v>2.86</v>
      </c>
      <c r="G52" s="20" t="n">
        <v>76.518612</v>
      </c>
      <c r="H52" s="19" t="n">
        <v>0.52</v>
      </c>
      <c r="I52" s="19" t="n">
        <v>1.95</v>
      </c>
      <c r="J52" s="19" t="n">
        <v>0.52</v>
      </c>
      <c r="K52" s="19" t="n">
        <v>0</v>
      </c>
      <c r="L52" s="19" t="n">
        <v>2.45</v>
      </c>
      <c r="M52" s="19" t="n">
        <v>0.04</v>
      </c>
      <c r="N52" s="19" t="n">
        <v>0.37</v>
      </c>
      <c r="O52" s="19" t="n">
        <v>0</v>
      </c>
      <c r="P52" s="19" t="n">
        <v>0</v>
      </c>
      <c r="Q52" s="19" t="n">
        <v>0.08</v>
      </c>
      <c r="R52" s="19" t="n">
        <v>1.85</v>
      </c>
      <c r="S52" s="19" t="n">
        <v>197.11</v>
      </c>
      <c r="T52" s="19" t="n">
        <v>219.62</v>
      </c>
      <c r="U52" s="19" t="n">
        <v>23.78</v>
      </c>
      <c r="V52" s="19" t="n">
        <v>31.19</v>
      </c>
      <c r="W52" s="19" t="n">
        <v>125.73</v>
      </c>
      <c r="X52" s="19" t="n">
        <v>0.59</v>
      </c>
      <c r="Y52" s="19" t="n">
        <v>5.92</v>
      </c>
      <c r="Z52" s="19" t="n">
        <v>1348.8</v>
      </c>
      <c r="AA52" s="19" t="n">
        <v>232.2</v>
      </c>
      <c r="AB52" s="19" t="n">
        <v>1.61</v>
      </c>
      <c r="AC52" s="19" t="n">
        <v>0.07</v>
      </c>
      <c r="AD52" s="19" t="n">
        <v>0.07</v>
      </c>
      <c r="AE52" s="19" t="n">
        <v>0.93</v>
      </c>
      <c r="AF52" s="19" t="n">
        <v>3.57</v>
      </c>
      <c r="AG52" s="19" t="n">
        <v>1.84</v>
      </c>
      <c r="AH52" s="19" t="n">
        <v>0</v>
      </c>
      <c r="AI52" s="19" t="n">
        <v>4.12</v>
      </c>
      <c r="AJ52" s="19" t="n">
        <v>3.35</v>
      </c>
      <c r="AK52" s="19" t="n">
        <v>4.21</v>
      </c>
      <c r="AL52" s="19" t="n">
        <v>3.64</v>
      </c>
      <c r="AM52" s="19" t="n">
        <v>0.86</v>
      </c>
      <c r="AN52" s="19" t="n">
        <v>3.06</v>
      </c>
      <c r="AO52" s="19" t="n">
        <v>0.77</v>
      </c>
      <c r="AP52" s="19" t="n">
        <v>2.97</v>
      </c>
      <c r="AQ52" s="19" t="n">
        <v>4.59</v>
      </c>
      <c r="AR52" s="19" t="n">
        <v>3.93</v>
      </c>
      <c r="AS52" s="19" t="n">
        <v>12.92</v>
      </c>
      <c r="AT52" s="19" t="n">
        <v>1.34</v>
      </c>
      <c r="AU52" s="19" t="n">
        <v>2.78</v>
      </c>
      <c r="AV52" s="19" t="n">
        <v>22.49</v>
      </c>
      <c r="AW52" s="19" t="n">
        <v>0</v>
      </c>
      <c r="AX52" s="19" t="n">
        <v>2.87</v>
      </c>
      <c r="AY52" s="19" t="n">
        <v>3.16</v>
      </c>
      <c r="AZ52" s="19" t="n">
        <v>1.72</v>
      </c>
      <c r="BA52" s="19" t="n">
        <v>1.15</v>
      </c>
      <c r="BB52" s="19" t="n">
        <v>0</v>
      </c>
      <c r="BC52" s="19" t="n">
        <v>0</v>
      </c>
      <c r="BD52" s="19" t="n">
        <v>0</v>
      </c>
      <c r="BE52" s="19" t="n">
        <v>0</v>
      </c>
      <c r="BF52" s="19" t="n">
        <v>0</v>
      </c>
      <c r="BG52" s="19" t="n">
        <v>0</v>
      </c>
      <c r="BH52" s="19" t="n">
        <v>0</v>
      </c>
      <c r="BI52" s="19" t="n">
        <v>0.14</v>
      </c>
      <c r="BJ52" s="19" t="n">
        <v>0</v>
      </c>
      <c r="BK52" s="19" t="n">
        <v>0.09</v>
      </c>
      <c r="BL52" s="19" t="n">
        <v>0.01</v>
      </c>
      <c r="BM52" s="19" t="n">
        <v>0.02</v>
      </c>
      <c r="BN52" s="19" t="n">
        <v>0</v>
      </c>
      <c r="BO52" s="19" t="n">
        <v>0</v>
      </c>
      <c r="BP52" s="19" t="n">
        <v>0</v>
      </c>
      <c r="BQ52" s="19" t="n">
        <v>0.52</v>
      </c>
      <c r="BR52" s="19" t="n">
        <v>0</v>
      </c>
      <c r="BS52" s="19" t="n">
        <v>0</v>
      </c>
      <c r="BT52" s="19" t="n">
        <v>1.29</v>
      </c>
      <c r="BU52" s="19" t="n">
        <v>0</v>
      </c>
      <c r="BV52" s="19" t="n">
        <v>0</v>
      </c>
      <c r="BW52" s="19" t="n">
        <v>0</v>
      </c>
      <c r="BX52" s="19" t="n">
        <v>0</v>
      </c>
      <c r="BY52" s="19" t="n">
        <v>0</v>
      </c>
      <c r="BZ52" s="19" t="n">
        <v>97.79</v>
      </c>
      <c r="CB52" s="19" t="n">
        <v>230.72</v>
      </c>
      <c r="CD52" s="19" t="n">
        <v>0</v>
      </c>
      <c r="CE52" s="19" t="n">
        <v>0</v>
      </c>
      <c r="CF52" s="19" t="n">
        <v>0</v>
      </c>
      <c r="CG52" s="19" t="n">
        <v>0</v>
      </c>
      <c r="CH52" s="19" t="n">
        <v>0</v>
      </c>
      <c r="CI52" s="19" t="n">
        <v>0</v>
      </c>
    </row>
    <row r="53" s="19" customFormat="true" ht="13.8" hidden="false" customHeight="false" outlineLevel="0" collapsed="false">
      <c r="A53" s="19" t="str">
        <f aca="false">"520"</f>
        <v>520</v>
      </c>
      <c r="B53" s="19" t="s">
        <v>108</v>
      </c>
      <c r="C53" s="20" t="str">
        <f aca="false">"150"</f>
        <v>150</v>
      </c>
      <c r="D53" s="20" t="n">
        <v>3.13</v>
      </c>
      <c r="E53" s="20" t="n">
        <v>4.65</v>
      </c>
      <c r="F53" s="20" t="n">
        <v>21.25</v>
      </c>
      <c r="G53" s="20" t="n">
        <v>138.269736</v>
      </c>
      <c r="H53" s="19" t="n">
        <v>2.96</v>
      </c>
      <c r="I53" s="19" t="n">
        <v>0.11</v>
      </c>
      <c r="J53" s="19" t="n">
        <v>0</v>
      </c>
      <c r="K53" s="19" t="n">
        <v>0</v>
      </c>
      <c r="L53" s="19" t="n">
        <v>2.28</v>
      </c>
      <c r="M53" s="19" t="n">
        <v>17.35</v>
      </c>
      <c r="N53" s="19" t="n">
        <v>1.62</v>
      </c>
      <c r="O53" s="19" t="n">
        <v>0</v>
      </c>
      <c r="P53" s="19" t="n">
        <v>0</v>
      </c>
      <c r="Q53" s="19" t="n">
        <v>0.28</v>
      </c>
      <c r="R53" s="19" t="n">
        <v>2.55</v>
      </c>
      <c r="S53" s="19" t="n">
        <v>275.56</v>
      </c>
      <c r="T53" s="19" t="n">
        <v>612.85</v>
      </c>
      <c r="U53" s="19" t="n">
        <v>41.22</v>
      </c>
      <c r="V53" s="19" t="n">
        <v>29.76</v>
      </c>
      <c r="W53" s="19" t="n">
        <v>88.23</v>
      </c>
      <c r="X53" s="19" t="n">
        <v>1.09</v>
      </c>
      <c r="Y53" s="19" t="n">
        <v>24.74</v>
      </c>
      <c r="Z53" s="19" t="n">
        <v>36.61</v>
      </c>
      <c r="AA53" s="19" t="n">
        <v>31.57</v>
      </c>
      <c r="AB53" s="19" t="n">
        <v>0.18</v>
      </c>
      <c r="AC53" s="19" t="n">
        <v>0.11</v>
      </c>
      <c r="AD53" s="19" t="n">
        <v>0.11</v>
      </c>
      <c r="AE53" s="19" t="n">
        <v>1.27</v>
      </c>
      <c r="AF53" s="19" t="n">
        <v>2.51</v>
      </c>
      <c r="AG53" s="19" t="n">
        <v>5.2</v>
      </c>
      <c r="AH53" s="19" t="n">
        <v>0</v>
      </c>
      <c r="AI53" s="19" t="n">
        <v>69.21</v>
      </c>
      <c r="AJ53" s="19" t="n">
        <v>87.03</v>
      </c>
      <c r="AK53" s="19" t="n">
        <v>126.79</v>
      </c>
      <c r="AL53" s="19" t="n">
        <v>125.37</v>
      </c>
      <c r="AM53" s="19" t="n">
        <v>29.68</v>
      </c>
      <c r="AN53" s="19" t="n">
        <v>80.33</v>
      </c>
      <c r="AO53" s="19" t="n">
        <v>36.14</v>
      </c>
      <c r="AP53" s="19" t="n">
        <v>84.92</v>
      </c>
      <c r="AQ53" s="19" t="n">
        <v>72.51</v>
      </c>
      <c r="AR53" s="19" t="n">
        <v>196.56</v>
      </c>
      <c r="AS53" s="19" t="n">
        <v>88.16</v>
      </c>
      <c r="AT53" s="19" t="n">
        <v>18.75</v>
      </c>
      <c r="AU53" s="19" t="n">
        <v>51.19</v>
      </c>
      <c r="AV53" s="19" t="n">
        <v>275.31</v>
      </c>
      <c r="AW53" s="19" t="n">
        <v>0</v>
      </c>
      <c r="AX53" s="19" t="n">
        <v>38.9</v>
      </c>
      <c r="AY53" s="19" t="n">
        <v>35.53</v>
      </c>
      <c r="AZ53" s="19" t="n">
        <v>80.05</v>
      </c>
      <c r="BA53" s="19" t="n">
        <v>22.2</v>
      </c>
      <c r="BB53" s="19" t="n">
        <v>0.13</v>
      </c>
      <c r="BC53" s="19" t="n">
        <v>0.06</v>
      </c>
      <c r="BD53" s="19" t="n">
        <v>0.03</v>
      </c>
      <c r="BE53" s="19" t="n">
        <v>0.07</v>
      </c>
      <c r="BF53" s="19" t="n">
        <v>0.08</v>
      </c>
      <c r="BG53" s="19" t="n">
        <v>0.38</v>
      </c>
      <c r="BH53" s="19" t="n">
        <v>0</v>
      </c>
      <c r="BI53" s="19" t="n">
        <v>1.14</v>
      </c>
      <c r="BJ53" s="19" t="n">
        <v>0</v>
      </c>
      <c r="BK53" s="19" t="n">
        <v>0.34</v>
      </c>
      <c r="BL53" s="19" t="n">
        <v>0</v>
      </c>
      <c r="BM53" s="19" t="n">
        <v>0</v>
      </c>
      <c r="BN53" s="19" t="n">
        <v>0</v>
      </c>
      <c r="BO53" s="19" t="n">
        <v>0.07</v>
      </c>
      <c r="BP53" s="19" t="n">
        <v>0.12</v>
      </c>
      <c r="BQ53" s="19" t="n">
        <v>1.05</v>
      </c>
      <c r="BR53" s="19" t="n">
        <v>0</v>
      </c>
      <c r="BS53" s="19" t="n">
        <v>0</v>
      </c>
      <c r="BT53" s="19" t="n">
        <v>0.14</v>
      </c>
      <c r="BU53" s="19" t="n">
        <v>0</v>
      </c>
      <c r="BV53" s="19" t="n">
        <v>0</v>
      </c>
      <c r="BW53" s="19" t="n">
        <v>0</v>
      </c>
      <c r="BX53" s="19" t="n">
        <v>0</v>
      </c>
      <c r="BY53" s="19" t="n">
        <v>0</v>
      </c>
      <c r="BZ53" s="19" t="n">
        <v>123.2</v>
      </c>
      <c r="CB53" s="19" t="n">
        <v>30.84</v>
      </c>
      <c r="CD53" s="19" t="n">
        <v>0</v>
      </c>
      <c r="CE53" s="19" t="n">
        <v>0</v>
      </c>
      <c r="CF53" s="19" t="n">
        <v>0</v>
      </c>
      <c r="CG53" s="19" t="n">
        <v>0</v>
      </c>
      <c r="CH53" s="19" t="n">
        <v>0</v>
      </c>
      <c r="CI53" s="19" t="n">
        <v>0</v>
      </c>
    </row>
    <row r="54" s="19" customFormat="true" ht="13.8" hidden="false" customHeight="false" outlineLevel="0" collapsed="false">
      <c r="A54" s="19" t="str">
        <f aca="false">"639"</f>
        <v>639</v>
      </c>
      <c r="B54" s="19" t="s">
        <v>109</v>
      </c>
      <c r="C54" s="20" t="str">
        <f aca="false">"200"</f>
        <v>200</v>
      </c>
      <c r="D54" s="20" t="n">
        <v>1.02</v>
      </c>
      <c r="E54" s="20" t="n">
        <v>0.06</v>
      </c>
      <c r="F54" s="20" t="n">
        <v>23.18</v>
      </c>
      <c r="G54" s="20" t="n">
        <v>87.59892</v>
      </c>
      <c r="H54" s="19" t="n">
        <v>0.02</v>
      </c>
      <c r="I54" s="19" t="n">
        <v>0</v>
      </c>
      <c r="J54" s="19" t="n">
        <v>0</v>
      </c>
      <c r="K54" s="19" t="n">
        <v>0</v>
      </c>
      <c r="L54" s="19" t="n">
        <v>19.19</v>
      </c>
      <c r="M54" s="19" t="n">
        <v>0.57</v>
      </c>
      <c r="N54" s="19" t="n">
        <v>3.42</v>
      </c>
      <c r="O54" s="19" t="n">
        <v>0</v>
      </c>
      <c r="P54" s="19" t="n">
        <v>0</v>
      </c>
      <c r="Q54" s="19" t="n">
        <v>0.3</v>
      </c>
      <c r="R54" s="19" t="n">
        <v>0.81</v>
      </c>
      <c r="S54" s="19" t="n">
        <v>45.05</v>
      </c>
      <c r="T54" s="19" t="n">
        <v>872.49</v>
      </c>
      <c r="U54" s="19" t="n">
        <v>106.7</v>
      </c>
      <c r="V54" s="19" t="n">
        <v>71.82</v>
      </c>
      <c r="W54" s="19" t="n">
        <v>85.75</v>
      </c>
      <c r="X54" s="19" t="n">
        <v>1.67</v>
      </c>
      <c r="Y54" s="19" t="n">
        <v>0</v>
      </c>
      <c r="Z54" s="19" t="n">
        <v>819</v>
      </c>
      <c r="AA54" s="19" t="n">
        <v>152.3</v>
      </c>
      <c r="AB54" s="19" t="n">
        <v>1.73</v>
      </c>
      <c r="AC54" s="19" t="n">
        <v>0.07</v>
      </c>
      <c r="AD54" s="19" t="n">
        <v>0.09</v>
      </c>
      <c r="AE54" s="19" t="n">
        <v>1.22</v>
      </c>
      <c r="AF54" s="19" t="n">
        <v>1.83</v>
      </c>
      <c r="AG54" s="19" t="n">
        <v>12.92</v>
      </c>
      <c r="AH54" s="19" t="n">
        <v>0</v>
      </c>
      <c r="AI54" s="19" t="n">
        <v>0.01</v>
      </c>
      <c r="AJ54" s="19" t="n">
        <v>0.01</v>
      </c>
      <c r="AK54" s="19" t="n">
        <v>24.71</v>
      </c>
      <c r="AL54" s="19" t="n">
        <v>26.77</v>
      </c>
      <c r="AM54" s="19" t="n">
        <v>20.58</v>
      </c>
      <c r="AN54" s="19" t="n">
        <v>102.91</v>
      </c>
      <c r="AO54" s="19" t="n">
        <v>4.12</v>
      </c>
      <c r="AP54" s="19" t="n">
        <v>24.71</v>
      </c>
      <c r="AQ54" s="19" t="n">
        <v>51.46</v>
      </c>
      <c r="AR54" s="19" t="n">
        <v>164.65</v>
      </c>
      <c r="AS54" s="19" t="n">
        <v>148.23</v>
      </c>
      <c r="AT54" s="19" t="n">
        <v>20.58</v>
      </c>
      <c r="AU54" s="19" t="n">
        <v>10.3</v>
      </c>
      <c r="AV54" s="19" t="n">
        <v>185.25</v>
      </c>
      <c r="AW54" s="19" t="n">
        <v>0</v>
      </c>
      <c r="AX54" s="19" t="n">
        <v>205.82</v>
      </c>
      <c r="AY54" s="19" t="n">
        <v>144.07</v>
      </c>
      <c r="AZ54" s="19" t="n">
        <v>20.59</v>
      </c>
      <c r="BA54" s="19" t="n">
        <v>30.87</v>
      </c>
      <c r="BB54" s="19" t="n">
        <v>0</v>
      </c>
      <c r="BC54" s="19" t="n">
        <v>0</v>
      </c>
      <c r="BD54" s="19" t="n">
        <v>0</v>
      </c>
      <c r="BE54" s="19" t="n">
        <v>0</v>
      </c>
      <c r="BF54" s="19" t="n">
        <v>0</v>
      </c>
      <c r="BG54" s="19" t="n">
        <v>0</v>
      </c>
      <c r="BH54" s="19" t="n">
        <v>0</v>
      </c>
      <c r="BI54" s="19" t="n">
        <v>0.08</v>
      </c>
      <c r="BJ54" s="19" t="n">
        <v>0</v>
      </c>
      <c r="BK54" s="19" t="n">
        <v>0.01</v>
      </c>
      <c r="BL54" s="19" t="n">
        <v>0</v>
      </c>
      <c r="BM54" s="19" t="n">
        <v>0</v>
      </c>
      <c r="BN54" s="19" t="n">
        <v>0</v>
      </c>
      <c r="BO54" s="19" t="n">
        <v>0</v>
      </c>
      <c r="BP54" s="19" t="n">
        <v>0.01</v>
      </c>
      <c r="BQ54" s="19" t="n">
        <v>0.06</v>
      </c>
      <c r="BR54" s="19" t="n">
        <v>0</v>
      </c>
      <c r="BS54" s="19" t="n">
        <v>0</v>
      </c>
      <c r="BT54" s="19" t="n">
        <v>0.04</v>
      </c>
      <c r="BU54" s="19" t="n">
        <v>0.12</v>
      </c>
      <c r="BV54" s="19" t="n">
        <v>0</v>
      </c>
      <c r="BW54" s="19" t="n">
        <v>0</v>
      </c>
      <c r="BX54" s="19" t="n">
        <v>0</v>
      </c>
      <c r="BY54" s="19" t="n">
        <v>0</v>
      </c>
      <c r="BZ54" s="19" t="n">
        <v>214.01</v>
      </c>
      <c r="CB54" s="19" t="n">
        <v>136.5</v>
      </c>
      <c r="CD54" s="19" t="n">
        <v>0</v>
      </c>
      <c r="CE54" s="19" t="n">
        <v>0</v>
      </c>
      <c r="CF54" s="19" t="n">
        <v>0</v>
      </c>
      <c r="CG54" s="19" t="n">
        <v>0</v>
      </c>
      <c r="CH54" s="19" t="n">
        <v>0</v>
      </c>
      <c r="CI54" s="19" t="n">
        <v>0</v>
      </c>
    </row>
    <row r="55" s="21" customFormat="true" ht="13.8" hidden="false" customHeight="false" outlineLevel="0" collapsed="false">
      <c r="B55" s="21" t="s">
        <v>95</v>
      </c>
      <c r="C55" s="22" t="str">
        <f aca="false">"70"</f>
        <v>70</v>
      </c>
      <c r="D55" s="22" t="n">
        <v>4.53</v>
      </c>
      <c r="E55" s="22" t="n">
        <v>0.82</v>
      </c>
      <c r="F55" s="22" t="n">
        <v>28.61</v>
      </c>
      <c r="G55" s="22" t="n">
        <v>132.65868</v>
      </c>
      <c r="H55" s="21" t="n">
        <v>0.14</v>
      </c>
      <c r="I55" s="21" t="n">
        <v>0</v>
      </c>
      <c r="J55" s="21" t="n">
        <v>0</v>
      </c>
      <c r="K55" s="21" t="n">
        <v>0</v>
      </c>
      <c r="L55" s="21" t="n">
        <v>0.82</v>
      </c>
      <c r="M55" s="21" t="n">
        <v>22.09</v>
      </c>
      <c r="N55" s="21" t="n">
        <v>5.69</v>
      </c>
      <c r="O55" s="21" t="n">
        <v>0</v>
      </c>
      <c r="P55" s="21" t="n">
        <v>0</v>
      </c>
      <c r="Q55" s="21" t="n">
        <v>0.69</v>
      </c>
      <c r="R55" s="21" t="n">
        <v>1.72</v>
      </c>
      <c r="S55" s="21" t="n">
        <v>418.46</v>
      </c>
      <c r="T55" s="21" t="n">
        <v>168.07</v>
      </c>
      <c r="U55" s="21" t="n">
        <v>24.01</v>
      </c>
      <c r="V55" s="21" t="n">
        <v>32.24</v>
      </c>
      <c r="W55" s="21" t="n">
        <v>108.39</v>
      </c>
      <c r="X55" s="21" t="n">
        <v>2.68</v>
      </c>
      <c r="Y55" s="21" t="n">
        <v>0</v>
      </c>
      <c r="Z55" s="21" t="n">
        <v>3.43</v>
      </c>
      <c r="AA55" s="21" t="n">
        <v>0.7</v>
      </c>
      <c r="AB55" s="21" t="n">
        <v>0.98</v>
      </c>
      <c r="AC55" s="21" t="n">
        <v>0.12</v>
      </c>
      <c r="AD55" s="21" t="n">
        <v>0.05</v>
      </c>
      <c r="AE55" s="21" t="n">
        <v>0.48</v>
      </c>
      <c r="AF55" s="21" t="n">
        <v>1.4</v>
      </c>
      <c r="AG55" s="21" t="n">
        <v>0</v>
      </c>
      <c r="AH55" s="21" t="n">
        <v>0</v>
      </c>
      <c r="AI55" s="21" t="n">
        <v>220.89</v>
      </c>
      <c r="AJ55" s="21" t="n">
        <v>170.13</v>
      </c>
      <c r="AK55" s="21" t="n">
        <v>292.92</v>
      </c>
      <c r="AL55" s="21" t="n">
        <v>152.98</v>
      </c>
      <c r="AM55" s="21" t="n">
        <v>63.8</v>
      </c>
      <c r="AN55" s="21" t="n">
        <v>135.83</v>
      </c>
      <c r="AO55" s="21" t="n">
        <v>54.88</v>
      </c>
      <c r="AP55" s="21" t="n">
        <v>254.51</v>
      </c>
      <c r="AQ55" s="21" t="n">
        <v>203.74</v>
      </c>
      <c r="AR55" s="21" t="n">
        <v>199.63</v>
      </c>
      <c r="AS55" s="21" t="n">
        <v>318.3</v>
      </c>
      <c r="AT55" s="21" t="n">
        <v>85.06</v>
      </c>
      <c r="AU55" s="21" t="n">
        <v>212.66</v>
      </c>
      <c r="AV55" s="21" t="n">
        <v>1048.89</v>
      </c>
      <c r="AW55" s="21" t="n">
        <v>0</v>
      </c>
      <c r="AX55" s="21" t="n">
        <v>360.84</v>
      </c>
      <c r="AY55" s="21" t="n">
        <v>199.63</v>
      </c>
      <c r="AZ55" s="21" t="n">
        <v>123.48</v>
      </c>
      <c r="BA55" s="21" t="n">
        <v>89.18</v>
      </c>
      <c r="BB55" s="21" t="n">
        <v>0</v>
      </c>
      <c r="BC55" s="21" t="n">
        <v>0</v>
      </c>
      <c r="BD55" s="21" t="n">
        <v>0</v>
      </c>
      <c r="BE55" s="21" t="n">
        <v>0</v>
      </c>
      <c r="BF55" s="21" t="n">
        <v>0</v>
      </c>
      <c r="BG55" s="21" t="n">
        <v>0</v>
      </c>
      <c r="BH55" s="21" t="n">
        <v>0</v>
      </c>
      <c r="BI55" s="21" t="n">
        <v>0.1</v>
      </c>
      <c r="BJ55" s="21" t="n">
        <v>0</v>
      </c>
      <c r="BK55" s="21" t="n">
        <v>0.01</v>
      </c>
      <c r="BL55" s="21" t="n">
        <v>0.01</v>
      </c>
      <c r="BM55" s="21" t="n">
        <v>0</v>
      </c>
      <c r="BN55" s="21" t="n">
        <v>0</v>
      </c>
      <c r="BO55" s="21" t="n">
        <v>0</v>
      </c>
      <c r="BP55" s="21" t="n">
        <v>0.01</v>
      </c>
      <c r="BQ55" s="21" t="n">
        <v>0.08</v>
      </c>
      <c r="BR55" s="21" t="n">
        <v>0</v>
      </c>
      <c r="BS55" s="21" t="n">
        <v>0</v>
      </c>
      <c r="BT55" s="21" t="n">
        <v>0.33</v>
      </c>
      <c r="BU55" s="21" t="n">
        <v>0.05</v>
      </c>
      <c r="BV55" s="21" t="n">
        <v>0</v>
      </c>
      <c r="BW55" s="21" t="n">
        <v>0</v>
      </c>
      <c r="BX55" s="21" t="n">
        <v>0</v>
      </c>
      <c r="BY55" s="21" t="n">
        <v>0</v>
      </c>
      <c r="BZ55" s="21" t="n">
        <v>32.9</v>
      </c>
      <c r="CB55" s="21" t="n">
        <v>0.57</v>
      </c>
      <c r="CD55" s="21" t="n">
        <v>0</v>
      </c>
      <c r="CE55" s="21" t="n">
        <v>0</v>
      </c>
      <c r="CF55" s="21" t="n">
        <v>0</v>
      </c>
      <c r="CG55" s="21" t="n">
        <v>0</v>
      </c>
      <c r="CH55" s="21" t="n">
        <v>0</v>
      </c>
      <c r="CI55" s="21" t="n">
        <v>0</v>
      </c>
    </row>
    <row r="56" s="23" customFormat="true" ht="13.8" hidden="false" customHeight="false" outlineLevel="0" collapsed="false">
      <c r="B56" s="23" t="s">
        <v>96</v>
      </c>
      <c r="C56" s="24"/>
      <c r="D56" s="24" t="n">
        <v>22.65</v>
      </c>
      <c r="E56" s="24" t="n">
        <v>13.38</v>
      </c>
      <c r="F56" s="24" t="n">
        <v>108.67</v>
      </c>
      <c r="G56" s="24" t="n">
        <v>617.9</v>
      </c>
      <c r="H56" s="23" t="n">
        <v>6.6</v>
      </c>
      <c r="I56" s="23" t="n">
        <v>2.16</v>
      </c>
      <c r="J56" s="23" t="n">
        <v>3.29</v>
      </c>
      <c r="K56" s="23" t="n">
        <v>0</v>
      </c>
      <c r="L56" s="23" t="n">
        <v>47.44</v>
      </c>
      <c r="M56" s="23" t="n">
        <v>45.1</v>
      </c>
      <c r="N56" s="23" t="n">
        <v>16.13</v>
      </c>
      <c r="O56" s="23" t="n">
        <v>0</v>
      </c>
      <c r="P56" s="23" t="n">
        <v>0</v>
      </c>
      <c r="Q56" s="23" t="n">
        <v>3.17</v>
      </c>
      <c r="R56" s="23" t="n">
        <v>9.14</v>
      </c>
      <c r="S56" s="23" t="n">
        <v>1189.15</v>
      </c>
      <c r="T56" s="23" t="n">
        <v>2708.17</v>
      </c>
      <c r="U56" s="23" t="n">
        <v>301.2</v>
      </c>
      <c r="V56" s="23" t="n">
        <v>209.32</v>
      </c>
      <c r="W56" s="23" t="n">
        <v>495.01</v>
      </c>
      <c r="X56" s="23" t="n">
        <v>10.93</v>
      </c>
      <c r="Y56" s="23" t="n">
        <v>61.76</v>
      </c>
      <c r="Z56" s="23" t="n">
        <v>3190.94</v>
      </c>
      <c r="AA56" s="23" t="n">
        <v>628.81</v>
      </c>
      <c r="AB56" s="23" t="n">
        <v>64.67</v>
      </c>
      <c r="AC56" s="23" t="n">
        <v>0.82</v>
      </c>
      <c r="AD56" s="23" t="n">
        <v>0.41</v>
      </c>
      <c r="AE56" s="23" t="n">
        <v>5.09</v>
      </c>
      <c r="AF56" s="23" t="n">
        <v>11.07</v>
      </c>
      <c r="AG56" s="23" t="n">
        <v>158.94</v>
      </c>
      <c r="AH56" s="23" t="n">
        <v>0</v>
      </c>
      <c r="AI56" s="23" t="n">
        <v>358.38</v>
      </c>
      <c r="AJ56" s="23" t="n">
        <v>325.64</v>
      </c>
      <c r="AK56" s="23" t="n">
        <v>538.49</v>
      </c>
      <c r="AL56" s="23" t="n">
        <v>394.58</v>
      </c>
      <c r="AM56" s="23" t="n">
        <v>135.88</v>
      </c>
      <c r="AN56" s="23" t="n">
        <v>379.42</v>
      </c>
      <c r="AO56" s="23" t="n">
        <v>113.64</v>
      </c>
      <c r="AP56" s="23" t="n">
        <v>425.07</v>
      </c>
      <c r="AQ56" s="23" t="n">
        <v>411.88</v>
      </c>
      <c r="AR56" s="23" t="n">
        <v>659.29</v>
      </c>
      <c r="AS56" s="23" t="n">
        <v>816.78</v>
      </c>
      <c r="AT56" s="23" t="n">
        <v>155.75</v>
      </c>
      <c r="AU56" s="23" t="n">
        <v>335.38</v>
      </c>
      <c r="AV56" s="23" t="n">
        <v>1796.43</v>
      </c>
      <c r="AW56" s="23" t="n">
        <v>0</v>
      </c>
      <c r="AX56" s="23" t="n">
        <v>667.71</v>
      </c>
      <c r="AY56" s="23" t="n">
        <v>447.24</v>
      </c>
      <c r="AZ56" s="23" t="n">
        <v>266.74</v>
      </c>
      <c r="BA56" s="23" t="n">
        <v>165.31</v>
      </c>
      <c r="BB56" s="23" t="n">
        <v>0.27</v>
      </c>
      <c r="BC56" s="23" t="n">
        <v>0.09</v>
      </c>
      <c r="BD56" s="23" t="n">
        <v>0.06</v>
      </c>
      <c r="BE56" s="23" t="n">
        <v>0.15</v>
      </c>
      <c r="BF56" s="23" t="n">
        <v>0.18</v>
      </c>
      <c r="BG56" s="23" t="n">
        <v>0.69</v>
      </c>
      <c r="BH56" s="23" t="n">
        <v>0</v>
      </c>
      <c r="BI56" s="23" t="n">
        <v>2.43</v>
      </c>
      <c r="BJ56" s="23" t="n">
        <v>0</v>
      </c>
      <c r="BK56" s="23" t="n">
        <v>0.75</v>
      </c>
      <c r="BL56" s="23" t="n">
        <v>0.02</v>
      </c>
      <c r="BM56" s="23" t="n">
        <v>0.02</v>
      </c>
      <c r="BN56" s="23" t="n">
        <v>0</v>
      </c>
      <c r="BO56" s="23" t="n">
        <v>0.07</v>
      </c>
      <c r="BP56" s="23" t="n">
        <v>0.25</v>
      </c>
      <c r="BQ56" s="23" t="n">
        <v>2.63</v>
      </c>
      <c r="BR56" s="23" t="n">
        <v>0</v>
      </c>
      <c r="BS56" s="23" t="n">
        <v>0</v>
      </c>
      <c r="BT56" s="23" t="n">
        <v>1.86</v>
      </c>
      <c r="BU56" s="23" t="n">
        <v>0.18</v>
      </c>
      <c r="BV56" s="23" t="n">
        <v>0</v>
      </c>
      <c r="BW56" s="23" t="n">
        <v>0</v>
      </c>
      <c r="BX56" s="23" t="n">
        <v>0</v>
      </c>
      <c r="BY56" s="23" t="n">
        <v>0</v>
      </c>
      <c r="BZ56" s="23" t="n">
        <v>874.08</v>
      </c>
      <c r="CA56" s="23" t="n">
        <f aca="false">$G$56/$G$57*100</f>
        <v>55.0663933695749</v>
      </c>
      <c r="CB56" s="23" t="n">
        <v>593.58</v>
      </c>
      <c r="CD56" s="23" t="n">
        <v>0</v>
      </c>
      <c r="CE56" s="23" t="n">
        <v>0</v>
      </c>
      <c r="CF56" s="23" t="n">
        <v>0</v>
      </c>
      <c r="CG56" s="23" t="n">
        <v>0</v>
      </c>
      <c r="CH56" s="23" t="n">
        <v>0</v>
      </c>
      <c r="CI56" s="23" t="n">
        <v>0</v>
      </c>
    </row>
    <row r="57" s="23" customFormat="true" ht="13.8" hidden="false" customHeight="false" outlineLevel="0" collapsed="false">
      <c r="B57" s="23" t="s">
        <v>97</v>
      </c>
      <c r="C57" s="24"/>
      <c r="D57" s="24" t="n">
        <v>41.64</v>
      </c>
      <c r="E57" s="24" t="n">
        <v>26.72</v>
      </c>
      <c r="F57" s="24" t="n">
        <v>187.74</v>
      </c>
      <c r="G57" s="24" t="n">
        <v>1122.1</v>
      </c>
      <c r="H57" s="23" t="n">
        <v>14.51</v>
      </c>
      <c r="I57" s="23" t="n">
        <v>2.29</v>
      </c>
      <c r="J57" s="23" t="n">
        <v>3.29</v>
      </c>
      <c r="K57" s="23" t="n">
        <v>0</v>
      </c>
      <c r="L57" s="23" t="n">
        <v>68.68</v>
      </c>
      <c r="M57" s="23" t="n">
        <v>97.66</v>
      </c>
      <c r="N57" s="23" t="n">
        <v>21.39</v>
      </c>
      <c r="O57" s="23" t="n">
        <v>0</v>
      </c>
      <c r="P57" s="23" t="n">
        <v>0</v>
      </c>
      <c r="Q57" s="23" t="n">
        <v>3.61</v>
      </c>
      <c r="R57" s="23" t="n">
        <v>13.25</v>
      </c>
      <c r="S57" s="23" t="n">
        <v>1619.14</v>
      </c>
      <c r="T57" s="23" t="n">
        <v>3086.78</v>
      </c>
      <c r="U57" s="23" t="n">
        <v>619.12</v>
      </c>
      <c r="V57" s="23" t="n">
        <v>322.85</v>
      </c>
      <c r="W57" s="23" t="n">
        <v>831.01</v>
      </c>
      <c r="X57" s="23" t="n">
        <v>14.14</v>
      </c>
      <c r="Y57" s="23" t="n">
        <v>131.85</v>
      </c>
      <c r="Z57" s="23" t="n">
        <v>3247.31</v>
      </c>
      <c r="AA57" s="23" t="n">
        <v>730.28</v>
      </c>
      <c r="AB57" s="23" t="n">
        <v>65.18</v>
      </c>
      <c r="AC57" s="23" t="n">
        <v>1.02</v>
      </c>
      <c r="AD57" s="23" t="n">
        <v>0.73</v>
      </c>
      <c r="AE57" s="23" t="n">
        <v>6.92</v>
      </c>
      <c r="AF57" s="23" t="n">
        <v>16.87</v>
      </c>
      <c r="AG57" s="23" t="n">
        <v>159.8</v>
      </c>
      <c r="AH57" s="23" t="n">
        <v>0</v>
      </c>
      <c r="AI57" s="23" t="n">
        <v>1139.14</v>
      </c>
      <c r="AJ57" s="23" t="n">
        <v>993.3</v>
      </c>
      <c r="AK57" s="23" t="n">
        <v>1669.55</v>
      </c>
      <c r="AL57" s="23" t="n">
        <v>1087.3</v>
      </c>
      <c r="AM57" s="23" t="n">
        <v>465.4</v>
      </c>
      <c r="AN57" s="23" t="n">
        <v>892.24</v>
      </c>
      <c r="AO57" s="23" t="n">
        <v>368.89</v>
      </c>
      <c r="AP57" s="23" t="n">
        <v>1190.2</v>
      </c>
      <c r="AQ57" s="23" t="n">
        <v>931.91</v>
      </c>
      <c r="AR57" s="23" t="n">
        <v>1502.25</v>
      </c>
      <c r="AS57" s="23" t="n">
        <v>1720.77</v>
      </c>
      <c r="AT57" s="23" t="n">
        <v>482.12</v>
      </c>
      <c r="AU57" s="23" t="n">
        <v>893.53</v>
      </c>
      <c r="AV57" s="23" t="n">
        <v>4827.58</v>
      </c>
      <c r="AW57" s="23" t="n">
        <v>0</v>
      </c>
      <c r="AX57" s="23" t="n">
        <v>1697.97</v>
      </c>
      <c r="AY57" s="23" t="n">
        <v>1093.98</v>
      </c>
      <c r="AZ57" s="23" t="n">
        <v>877.83</v>
      </c>
      <c r="BA57" s="23" t="n">
        <v>454.82</v>
      </c>
      <c r="BB57" s="23" t="n">
        <v>0.44</v>
      </c>
      <c r="BC57" s="23" t="n">
        <v>0.14</v>
      </c>
      <c r="BD57" s="23" t="n">
        <v>0.15</v>
      </c>
      <c r="BE57" s="23" t="n">
        <v>0.39</v>
      </c>
      <c r="BF57" s="23" t="n">
        <v>0.47</v>
      </c>
      <c r="BG57" s="23" t="n">
        <v>1.53</v>
      </c>
      <c r="BH57" s="23" t="n">
        <v>0.06</v>
      </c>
      <c r="BI57" s="23" t="n">
        <v>4.82</v>
      </c>
      <c r="BJ57" s="23" t="n">
        <v>0.01</v>
      </c>
      <c r="BK57" s="23" t="n">
        <v>1.33</v>
      </c>
      <c r="BL57" s="23" t="n">
        <v>0.04</v>
      </c>
      <c r="BM57" s="23" t="n">
        <v>0.02</v>
      </c>
      <c r="BN57" s="23" t="n">
        <v>0</v>
      </c>
      <c r="BO57" s="23" t="n">
        <v>0.18</v>
      </c>
      <c r="BP57" s="23" t="n">
        <v>0.49</v>
      </c>
      <c r="BQ57" s="23" t="n">
        <v>4.91</v>
      </c>
      <c r="BR57" s="23" t="n">
        <v>0.01</v>
      </c>
      <c r="BS57" s="23" t="n">
        <v>0</v>
      </c>
      <c r="BT57" s="23" t="n">
        <v>2.69</v>
      </c>
      <c r="BU57" s="23" t="n">
        <v>0.23</v>
      </c>
      <c r="BV57" s="23" t="n">
        <v>0</v>
      </c>
      <c r="BW57" s="23" t="n">
        <v>0</v>
      </c>
      <c r="BX57" s="23" t="n">
        <v>0</v>
      </c>
      <c r="BY57" s="23" t="n">
        <v>0</v>
      </c>
      <c r="BZ57" s="23" t="n">
        <v>1435.68</v>
      </c>
      <c r="CB57" s="23" t="n">
        <v>673.07</v>
      </c>
      <c r="CD57" s="23" t="n">
        <v>0</v>
      </c>
      <c r="CE57" s="23" t="n">
        <v>0</v>
      </c>
      <c r="CF57" s="23" t="n">
        <v>0</v>
      </c>
      <c r="CG57" s="23" t="n">
        <v>0</v>
      </c>
      <c r="CH57" s="23" t="n">
        <v>0</v>
      </c>
      <c r="CI57" s="23" t="n">
        <v>0</v>
      </c>
    </row>
    <row r="58" s="13" customFormat="true" ht="13.8" hidden="false" customHeight="false" outlineLevel="0" collapsed="false">
      <c r="C58" s="18"/>
      <c r="D58" s="18"/>
      <c r="E58" s="18"/>
      <c r="F58" s="18"/>
      <c r="G58" s="18"/>
    </row>
    <row r="59" s="13" customFormat="true" ht="13.8" hidden="false" customHeight="false" outlineLevel="0" collapsed="false">
      <c r="C59" s="18"/>
      <c r="D59" s="18"/>
      <c r="E59" s="18"/>
      <c r="F59" s="18"/>
      <c r="G59" s="18"/>
    </row>
    <row r="60" s="13" customFormat="true" ht="13.8" hidden="false" customHeight="false" outlineLevel="0" collapsed="false">
      <c r="C60" s="18"/>
      <c r="D60" s="18"/>
      <c r="E60" s="18"/>
      <c r="F60" s="18"/>
      <c r="G60" s="18"/>
    </row>
    <row r="61" s="13" customFormat="true" ht="13.8" hidden="false" customHeight="false" outlineLevel="0" collapsed="false">
      <c r="C61" s="18"/>
      <c r="D61" s="18"/>
      <c r="E61" s="18"/>
      <c r="F61" s="18"/>
      <c r="G61" s="18"/>
    </row>
    <row r="62" s="13" customFormat="true" ht="13.8" hidden="false" customHeight="false" outlineLevel="0" collapsed="false">
      <c r="C62" s="18"/>
      <c r="D62" s="18"/>
      <c r="E62" s="18"/>
      <c r="F62" s="18"/>
      <c r="G62" s="18"/>
    </row>
    <row r="63" s="13" customFormat="true" ht="13.8" hidden="false" customHeight="false" outlineLevel="0" collapsed="false">
      <c r="C63" s="18"/>
      <c r="D63" s="18"/>
      <c r="E63" s="18"/>
      <c r="F63" s="18"/>
      <c r="G63" s="18"/>
    </row>
    <row r="64" s="13" customFormat="true" ht="13.8" hidden="false" customHeight="false" outlineLevel="0" collapsed="false">
      <c r="C64" s="18"/>
      <c r="D64" s="18"/>
      <c r="E64" s="18"/>
      <c r="F64" s="18"/>
      <c r="G64" s="18"/>
    </row>
    <row r="65" s="13" customFormat="true" ht="13.8" hidden="false" customHeight="false" outlineLevel="0" collapsed="false">
      <c r="C65" s="18"/>
      <c r="D65" s="18"/>
      <c r="E65" s="18"/>
      <c r="F65" s="18"/>
      <c r="G65" s="18"/>
    </row>
    <row r="66" s="13" customFormat="true" ht="13.8" hidden="false" customHeight="false" outlineLevel="0" collapsed="false">
      <c r="C66" s="18"/>
      <c r="D66" s="18"/>
      <c r="E66" s="18"/>
      <c r="F66" s="18"/>
      <c r="G66" s="18"/>
    </row>
    <row r="67" s="13" customFormat="true" ht="13.8" hidden="false" customHeight="false" outlineLevel="0" collapsed="false">
      <c r="C67" s="18"/>
      <c r="D67" s="18"/>
      <c r="E67" s="18"/>
      <c r="F67" s="18"/>
      <c r="G67" s="18"/>
    </row>
    <row r="68" s="13" customFormat="true" ht="13.8" hidden="false" customHeight="false" outlineLevel="0" collapsed="false">
      <c r="C68" s="18"/>
      <c r="D68" s="18"/>
      <c r="E68" s="18"/>
      <c r="F68" s="18"/>
      <c r="G68" s="18"/>
    </row>
    <row r="69" s="13" customFormat="true" ht="13.8" hidden="false" customHeight="false" outlineLevel="0" collapsed="false">
      <c r="C69" s="18"/>
      <c r="D69" s="18"/>
      <c r="E69" s="18"/>
      <c r="F69" s="18"/>
      <c r="G69" s="18"/>
    </row>
    <row r="70" s="13" customFormat="true" ht="13.8" hidden="false" customHeight="false" outlineLevel="0" collapsed="false">
      <c r="C70" s="18"/>
      <c r="D70" s="18"/>
      <c r="E70" s="18"/>
      <c r="F70" s="18"/>
      <c r="G70" s="18"/>
    </row>
    <row r="71" s="13" customFormat="true" ht="13.8" hidden="false" customHeight="false" outlineLevel="0" collapsed="false">
      <c r="C71" s="18"/>
      <c r="D71" s="18"/>
      <c r="E71" s="18"/>
      <c r="F71" s="18"/>
      <c r="G71" s="18"/>
    </row>
    <row r="72" s="13" customFormat="true" ht="13.8" hidden="false" customHeight="false" outlineLevel="0" collapsed="false">
      <c r="C72" s="18"/>
      <c r="D72" s="18"/>
      <c r="E72" s="18"/>
      <c r="F72" s="18"/>
      <c r="G72" s="18"/>
    </row>
    <row r="73" s="13" customFormat="true" ht="13.8" hidden="false" customHeight="false" outlineLevel="0" collapsed="false">
      <c r="C73" s="18"/>
      <c r="D73" s="18"/>
      <c r="E73" s="18"/>
      <c r="F73" s="18"/>
      <c r="G73" s="18"/>
    </row>
    <row r="74" s="13" customFormat="true" ht="13.8" hidden="false" customHeight="false" outlineLevel="0" collapsed="false">
      <c r="C74" s="18"/>
      <c r="D74" s="18"/>
      <c r="E74" s="18"/>
      <c r="F74" s="18"/>
      <c r="G74" s="18"/>
      <c r="AG74" s="13" t="n">
        <v>2</v>
      </c>
    </row>
    <row r="75" s="13" customFormat="true" ht="30" hidden="false" customHeight="true" outlineLevel="0" collapsed="false">
      <c r="A75" s="10" t="s">
        <v>2</v>
      </c>
      <c r="B75" s="11" t="s">
        <v>3</v>
      </c>
      <c r="C75" s="11" t="s">
        <v>4</v>
      </c>
      <c r="D75" s="11" t="s">
        <v>5</v>
      </c>
      <c r="E75" s="11" t="s">
        <v>6</v>
      </c>
      <c r="F75" s="11" t="s">
        <v>7</v>
      </c>
      <c r="G75" s="12" t="s">
        <v>8</v>
      </c>
      <c r="H75" s="13" t="s">
        <v>9</v>
      </c>
      <c r="I75" s="13" t="s">
        <v>10</v>
      </c>
      <c r="J75" s="13" t="s">
        <v>11</v>
      </c>
      <c r="K75" s="13" t="s">
        <v>12</v>
      </c>
      <c r="L75" s="13" t="s">
        <v>13</v>
      </c>
      <c r="M75" s="13" t="s">
        <v>14</v>
      </c>
      <c r="N75" s="13" t="s">
        <v>15</v>
      </c>
      <c r="O75" s="13" t="s">
        <v>16</v>
      </c>
      <c r="P75" s="13" t="s">
        <v>17</v>
      </c>
      <c r="Q75" s="13" t="s">
        <v>18</v>
      </c>
      <c r="R75" s="13" t="s">
        <v>19</v>
      </c>
      <c r="S75" s="13" t="s">
        <v>20</v>
      </c>
      <c r="T75" s="13" t="s">
        <v>21</v>
      </c>
      <c r="U75" s="14" t="s">
        <v>22</v>
      </c>
      <c r="V75" s="14"/>
      <c r="W75" s="14"/>
      <c r="X75" s="14"/>
      <c r="Y75" s="15" t="s">
        <v>23</v>
      </c>
      <c r="Z75" s="15"/>
      <c r="AA75" s="15"/>
      <c r="AB75" s="15"/>
      <c r="AC75" s="15"/>
      <c r="AD75" s="15"/>
      <c r="AE75" s="15"/>
      <c r="AF75" s="15"/>
      <c r="AG75" s="15"/>
      <c r="AH75" s="13" t="s">
        <v>24</v>
      </c>
      <c r="AI75" s="13" t="s">
        <v>25</v>
      </c>
      <c r="AJ75" s="13" t="s">
        <v>26</v>
      </c>
      <c r="AK75" s="13" t="s">
        <v>27</v>
      </c>
      <c r="AL75" s="13" t="s">
        <v>28</v>
      </c>
      <c r="AM75" s="13" t="s">
        <v>29</v>
      </c>
      <c r="AN75" s="13" t="s">
        <v>30</v>
      </c>
      <c r="AO75" s="13" t="s">
        <v>31</v>
      </c>
      <c r="AP75" s="13" t="s">
        <v>32</v>
      </c>
      <c r="AQ75" s="13" t="s">
        <v>33</v>
      </c>
      <c r="AR75" s="13" t="s">
        <v>34</v>
      </c>
      <c r="AS75" s="13" t="s">
        <v>35</v>
      </c>
      <c r="AT75" s="13" t="s">
        <v>36</v>
      </c>
      <c r="AU75" s="13" t="s">
        <v>37</v>
      </c>
      <c r="AV75" s="13" t="s">
        <v>38</v>
      </c>
      <c r="AW75" s="13" t="s">
        <v>39</v>
      </c>
      <c r="AX75" s="13" t="s">
        <v>40</v>
      </c>
      <c r="AY75" s="13" t="s">
        <v>41</v>
      </c>
      <c r="AZ75" s="13" t="s">
        <v>42</v>
      </c>
      <c r="BA75" s="13" t="s">
        <v>43</v>
      </c>
      <c r="BB75" s="13" t="s">
        <v>44</v>
      </c>
      <c r="BC75" s="13" t="s">
        <v>45</v>
      </c>
      <c r="BD75" s="13" t="s">
        <v>46</v>
      </c>
      <c r="BE75" s="13" t="s">
        <v>47</v>
      </c>
      <c r="BF75" s="13" t="s">
        <v>48</v>
      </c>
      <c r="BG75" s="13" t="s">
        <v>49</v>
      </c>
      <c r="BH75" s="13" t="s">
        <v>50</v>
      </c>
      <c r="BI75" s="13" t="s">
        <v>51</v>
      </c>
      <c r="BJ75" s="13" t="s">
        <v>52</v>
      </c>
      <c r="BK75" s="13" t="s">
        <v>53</v>
      </c>
      <c r="BL75" s="13" t="s">
        <v>54</v>
      </c>
      <c r="BM75" s="13" t="s">
        <v>55</v>
      </c>
      <c r="BN75" s="13" t="s">
        <v>56</v>
      </c>
      <c r="BO75" s="13" t="s">
        <v>57</v>
      </c>
      <c r="BP75" s="13" t="s">
        <v>58</v>
      </c>
      <c r="BQ75" s="13" t="s">
        <v>59</v>
      </c>
      <c r="BR75" s="13" t="s">
        <v>60</v>
      </c>
      <c r="BS75" s="13" t="s">
        <v>61</v>
      </c>
      <c r="BT75" s="13" t="s">
        <v>62</v>
      </c>
      <c r="BU75" s="13" t="s">
        <v>63</v>
      </c>
      <c r="BV75" s="13" t="s">
        <v>64</v>
      </c>
      <c r="BW75" s="13" t="s">
        <v>65</v>
      </c>
      <c r="BX75" s="13" t="s">
        <v>66</v>
      </c>
      <c r="BY75" s="13" t="s">
        <v>67</v>
      </c>
      <c r="BZ75" s="16"/>
    </row>
    <row r="76" s="13" customFormat="true" ht="15" hidden="false" customHeight="true" outlineLevel="0" collapsed="false">
      <c r="A76" s="10"/>
      <c r="B76" s="11"/>
      <c r="C76" s="11"/>
      <c r="D76" s="11" t="s">
        <v>68</v>
      </c>
      <c r="E76" s="11" t="s">
        <v>68</v>
      </c>
      <c r="F76" s="11"/>
      <c r="G76" s="12"/>
      <c r="U76" s="17" t="s">
        <v>69</v>
      </c>
      <c r="V76" s="17" t="s">
        <v>70</v>
      </c>
      <c r="W76" s="17" t="s">
        <v>71</v>
      </c>
      <c r="X76" s="17" t="s">
        <v>72</v>
      </c>
      <c r="Y76" s="17" t="s">
        <v>73</v>
      </c>
      <c r="Z76" s="17" t="s">
        <v>74</v>
      </c>
      <c r="AA76" s="17" t="s">
        <v>75</v>
      </c>
      <c r="AB76" s="17" t="s">
        <v>76</v>
      </c>
      <c r="AC76" s="17" t="s">
        <v>77</v>
      </c>
      <c r="AD76" s="17" t="s">
        <v>78</v>
      </c>
      <c r="AE76" s="17" t="s">
        <v>79</v>
      </c>
      <c r="AF76" s="17" t="s">
        <v>80</v>
      </c>
      <c r="AG76" s="15" t="s">
        <v>81</v>
      </c>
      <c r="BZ76" s="16"/>
    </row>
    <row r="77" s="13" customFormat="true" ht="13.8" hidden="false" customHeight="false" outlineLevel="0" collapsed="false">
      <c r="B77" s="23" t="s">
        <v>110</v>
      </c>
      <c r="C77" s="18"/>
      <c r="D77" s="18"/>
      <c r="E77" s="18"/>
      <c r="F77" s="18"/>
      <c r="G77" s="18"/>
    </row>
    <row r="78" s="13" customFormat="true" ht="13.8" hidden="false" customHeight="false" outlineLevel="0" collapsed="false">
      <c r="B78" s="13" t="s">
        <v>82</v>
      </c>
      <c r="C78" s="18"/>
      <c r="D78" s="18"/>
      <c r="E78" s="18"/>
      <c r="F78" s="18"/>
      <c r="G78" s="18"/>
    </row>
    <row r="79" s="19" customFormat="true" ht="13.8" hidden="false" customHeight="false" outlineLevel="0" collapsed="false">
      <c r="A79" s="19" t="str">
        <f aca="false">"366"</f>
        <v>366</v>
      </c>
      <c r="B79" s="19" t="s">
        <v>111</v>
      </c>
      <c r="C79" s="20" t="str">
        <f aca="false">"150/30"</f>
        <v>150/30</v>
      </c>
      <c r="D79" s="20" t="n">
        <v>28.6</v>
      </c>
      <c r="E79" s="20" t="n">
        <v>21.02</v>
      </c>
      <c r="F79" s="20" t="n">
        <v>40.75</v>
      </c>
      <c r="G79" s="20" t="n">
        <v>466.09965</v>
      </c>
      <c r="H79" s="19" t="n">
        <v>13.03</v>
      </c>
      <c r="I79" s="19" t="n">
        <v>0.15</v>
      </c>
      <c r="J79" s="19" t="n">
        <v>0</v>
      </c>
      <c r="K79" s="19" t="n">
        <v>0</v>
      </c>
      <c r="L79" s="19" t="n">
        <v>29.91</v>
      </c>
      <c r="M79" s="19" t="n">
        <v>10.21</v>
      </c>
      <c r="N79" s="19" t="n">
        <v>0.63</v>
      </c>
      <c r="O79" s="19" t="n">
        <v>0</v>
      </c>
      <c r="P79" s="19" t="n">
        <v>0</v>
      </c>
      <c r="Q79" s="19" t="n">
        <v>1.91</v>
      </c>
      <c r="R79" s="19" t="n">
        <v>2.53</v>
      </c>
      <c r="S79" s="19" t="n">
        <v>228.3</v>
      </c>
      <c r="T79" s="19" t="n">
        <v>275.68</v>
      </c>
      <c r="U79" s="19" t="n">
        <v>304.49</v>
      </c>
      <c r="V79" s="19" t="n">
        <v>43.66</v>
      </c>
      <c r="W79" s="19" t="n">
        <v>345.68</v>
      </c>
      <c r="X79" s="19" t="n">
        <v>0.98</v>
      </c>
      <c r="Y79" s="19" t="n">
        <v>131.1</v>
      </c>
      <c r="Z79" s="19" t="n">
        <v>72.36</v>
      </c>
      <c r="AA79" s="19" t="n">
        <v>151.38</v>
      </c>
      <c r="AB79" s="19" t="n">
        <v>0.72</v>
      </c>
      <c r="AC79" s="19" t="n">
        <v>0.09</v>
      </c>
      <c r="AD79" s="19" t="n">
        <v>0.46</v>
      </c>
      <c r="AE79" s="19" t="n">
        <v>0.81</v>
      </c>
      <c r="AF79" s="19" t="n">
        <v>6.83</v>
      </c>
      <c r="AG79" s="19" t="n">
        <v>0.51</v>
      </c>
      <c r="AH79" s="19" t="n">
        <v>0</v>
      </c>
      <c r="AI79" s="19" t="n">
        <v>1345.66</v>
      </c>
      <c r="AJ79" s="19" t="n">
        <v>1124.72</v>
      </c>
      <c r="AK79" s="19" t="n">
        <v>2015.48</v>
      </c>
      <c r="AL79" s="19" t="n">
        <v>1583.52</v>
      </c>
      <c r="AM79" s="19" t="n">
        <v>599.93</v>
      </c>
      <c r="AN79" s="19" t="n">
        <v>1022.66</v>
      </c>
      <c r="AO79" s="19" t="n">
        <v>334.57</v>
      </c>
      <c r="AP79" s="19" t="n">
        <v>1202.74</v>
      </c>
      <c r="AQ79" s="19" t="n">
        <v>127.79</v>
      </c>
      <c r="AR79" s="19" t="n">
        <v>143.87</v>
      </c>
      <c r="AS79" s="19" t="n">
        <v>235.9</v>
      </c>
      <c r="AT79" s="19" t="n">
        <v>685.58</v>
      </c>
      <c r="AU79" s="19" t="n">
        <v>91.24</v>
      </c>
      <c r="AV79" s="19" t="n">
        <v>829.88</v>
      </c>
      <c r="AW79" s="19" t="n">
        <v>0.53</v>
      </c>
      <c r="AX79" s="19" t="n">
        <v>337.86</v>
      </c>
      <c r="AY79" s="19" t="n">
        <v>206.68</v>
      </c>
      <c r="AZ79" s="19" t="n">
        <v>1321.93</v>
      </c>
      <c r="BA79" s="19" t="n">
        <v>143.77</v>
      </c>
      <c r="BB79" s="19" t="n">
        <v>0.21</v>
      </c>
      <c r="BC79" s="19" t="n">
        <v>0.05</v>
      </c>
      <c r="BD79" s="19" t="n">
        <v>0.04</v>
      </c>
      <c r="BE79" s="19" t="n">
        <v>0.11</v>
      </c>
      <c r="BF79" s="19" t="n">
        <v>0.14</v>
      </c>
      <c r="BG79" s="19" t="n">
        <v>0.45</v>
      </c>
      <c r="BH79" s="19" t="n">
        <v>0</v>
      </c>
      <c r="BI79" s="19" t="n">
        <v>1.4</v>
      </c>
      <c r="BJ79" s="19" t="n">
        <v>0</v>
      </c>
      <c r="BK79" s="19" t="n">
        <v>0.43</v>
      </c>
      <c r="BL79" s="19" t="n">
        <v>0</v>
      </c>
      <c r="BM79" s="19" t="n">
        <v>0</v>
      </c>
      <c r="BN79" s="19" t="n">
        <v>0</v>
      </c>
      <c r="BO79" s="19" t="n">
        <v>0.05</v>
      </c>
      <c r="BP79" s="19" t="n">
        <v>0.16</v>
      </c>
      <c r="BQ79" s="19" t="n">
        <v>2</v>
      </c>
      <c r="BR79" s="19" t="n">
        <v>0</v>
      </c>
      <c r="BS79" s="19" t="n">
        <v>0</v>
      </c>
      <c r="BT79" s="19" t="n">
        <v>0.1</v>
      </c>
      <c r="BU79" s="19" t="n">
        <v>0.02</v>
      </c>
      <c r="BV79" s="19" t="n">
        <v>0.02</v>
      </c>
      <c r="BW79" s="19" t="n">
        <v>0</v>
      </c>
      <c r="BX79" s="19" t="n">
        <v>0</v>
      </c>
      <c r="BY79" s="19" t="n">
        <v>0</v>
      </c>
      <c r="BZ79" s="19" t="n">
        <v>114.68</v>
      </c>
      <c r="CB79" s="19" t="n">
        <v>143.16</v>
      </c>
      <c r="CD79" s="19" t="n">
        <v>0</v>
      </c>
      <c r="CE79" s="19" t="n">
        <v>0</v>
      </c>
      <c r="CF79" s="19" t="n">
        <v>0</v>
      </c>
      <c r="CG79" s="19" t="n">
        <v>0</v>
      </c>
      <c r="CH79" s="19" t="n">
        <v>0</v>
      </c>
      <c r="CI79" s="19" t="n">
        <v>0</v>
      </c>
    </row>
    <row r="80" s="19" customFormat="true" ht="13.8" hidden="false" customHeight="false" outlineLevel="0" collapsed="false">
      <c r="A80" s="19" t="str">
        <f aca="false">"686"</f>
        <v>686</v>
      </c>
      <c r="B80" s="19" t="s">
        <v>112</v>
      </c>
      <c r="C80" s="28" t="n">
        <v>200</v>
      </c>
      <c r="D80" s="20" t="n">
        <v>0.1</v>
      </c>
      <c r="E80" s="20" t="n">
        <v>0.02</v>
      </c>
      <c r="F80" s="20" t="n">
        <v>10.16</v>
      </c>
      <c r="G80" s="20" t="n">
        <v>40.11058</v>
      </c>
      <c r="H80" s="19" t="n">
        <v>0.01</v>
      </c>
      <c r="I80" s="19" t="n">
        <v>0</v>
      </c>
      <c r="J80" s="19" t="n">
        <v>0</v>
      </c>
      <c r="K80" s="19" t="n">
        <v>0</v>
      </c>
      <c r="L80" s="19" t="n">
        <v>10</v>
      </c>
      <c r="M80" s="19" t="n">
        <v>0</v>
      </c>
      <c r="N80" s="19" t="n">
        <v>0.16</v>
      </c>
      <c r="O80" s="19" t="n">
        <v>0</v>
      </c>
      <c r="P80" s="19" t="n">
        <v>0</v>
      </c>
      <c r="Q80" s="19" t="n">
        <v>0.41</v>
      </c>
      <c r="R80" s="19" t="n">
        <v>0.06</v>
      </c>
      <c r="S80" s="19" t="n">
        <v>40.62</v>
      </c>
      <c r="T80" s="19" t="n">
        <v>519.26</v>
      </c>
      <c r="U80" s="19" t="n">
        <v>74.89</v>
      </c>
      <c r="V80" s="19" t="n">
        <v>50.26</v>
      </c>
      <c r="W80" s="19" t="n">
        <v>57.57</v>
      </c>
      <c r="X80" s="19" t="n">
        <v>1.04</v>
      </c>
      <c r="Y80" s="19" t="n">
        <v>0.08</v>
      </c>
      <c r="Z80" s="19" t="n">
        <v>180.65</v>
      </c>
      <c r="AA80" s="19" t="n">
        <v>34.22</v>
      </c>
      <c r="AB80" s="19" t="n">
        <v>0.62</v>
      </c>
      <c r="AC80" s="19" t="n">
        <v>0.05</v>
      </c>
      <c r="AD80" s="19" t="n">
        <v>0.06</v>
      </c>
      <c r="AE80" s="19" t="n">
        <v>0.7</v>
      </c>
      <c r="AF80" s="19" t="n">
        <v>1.04</v>
      </c>
      <c r="AG80" s="19" t="n">
        <v>13.15</v>
      </c>
      <c r="AH80" s="19" t="n">
        <v>0</v>
      </c>
      <c r="AI80" s="19" t="n">
        <v>0.99</v>
      </c>
      <c r="AJ80" s="19" t="n">
        <v>1.13</v>
      </c>
      <c r="AK80" s="19" t="n">
        <v>25.68</v>
      </c>
      <c r="AL80" s="19" t="n">
        <v>28</v>
      </c>
      <c r="AM80" s="19" t="n">
        <v>20.26</v>
      </c>
      <c r="AN80" s="19" t="n">
        <v>100.51</v>
      </c>
      <c r="AO80" s="19" t="n">
        <v>4.3</v>
      </c>
      <c r="AP80" s="19" t="n">
        <v>26.83</v>
      </c>
      <c r="AQ80" s="19" t="n">
        <v>49.95</v>
      </c>
      <c r="AR80" s="19" t="n">
        <v>158.24</v>
      </c>
      <c r="AS80" s="19" t="n">
        <v>142.92</v>
      </c>
      <c r="AT80" s="19" t="n">
        <v>21.35</v>
      </c>
      <c r="AU80" s="19" t="n">
        <v>11.8</v>
      </c>
      <c r="AV80" s="19" t="n">
        <v>180.22</v>
      </c>
      <c r="AW80" s="19" t="n">
        <v>0.53</v>
      </c>
      <c r="AX80" s="19" t="n">
        <v>197.26</v>
      </c>
      <c r="AY80" s="19" t="n">
        <v>138.21</v>
      </c>
      <c r="AZ80" s="19" t="n">
        <v>20.47</v>
      </c>
      <c r="BA80" s="19" t="n">
        <v>29.95</v>
      </c>
      <c r="BB80" s="19" t="n">
        <v>0</v>
      </c>
      <c r="BC80" s="19" t="n">
        <v>0</v>
      </c>
      <c r="BD80" s="19" t="n">
        <v>0</v>
      </c>
      <c r="BE80" s="19" t="n">
        <v>0</v>
      </c>
      <c r="BF80" s="19" t="n">
        <v>0</v>
      </c>
      <c r="BG80" s="19" t="n">
        <v>0</v>
      </c>
      <c r="BH80" s="19" t="n">
        <v>0</v>
      </c>
      <c r="BI80" s="19" t="n">
        <v>0.08</v>
      </c>
      <c r="BJ80" s="19" t="n">
        <v>0</v>
      </c>
      <c r="BK80" s="19" t="n">
        <v>0.01</v>
      </c>
      <c r="BL80" s="19" t="n">
        <v>0</v>
      </c>
      <c r="BM80" s="19" t="n">
        <v>0</v>
      </c>
      <c r="BN80" s="19" t="n">
        <v>0</v>
      </c>
      <c r="BO80" s="19" t="n">
        <v>0</v>
      </c>
      <c r="BP80" s="19" t="n">
        <v>0.01</v>
      </c>
      <c r="BQ80" s="19" t="n">
        <v>0.05</v>
      </c>
      <c r="BR80" s="19" t="n">
        <v>0</v>
      </c>
      <c r="BS80" s="19" t="n">
        <v>0</v>
      </c>
      <c r="BT80" s="19" t="n">
        <v>0.03</v>
      </c>
      <c r="BU80" s="19" t="n">
        <v>0.11</v>
      </c>
      <c r="BV80" s="19" t="n">
        <v>0</v>
      </c>
      <c r="BW80" s="19" t="n">
        <v>0</v>
      </c>
      <c r="BX80" s="19" t="n">
        <v>0</v>
      </c>
      <c r="BY80" s="19" t="n">
        <v>0</v>
      </c>
      <c r="BZ80" s="19" t="n">
        <v>206.35</v>
      </c>
      <c r="CB80" s="19" t="n">
        <v>30.19</v>
      </c>
      <c r="CD80" s="19" t="n">
        <v>0</v>
      </c>
      <c r="CE80" s="19" t="n">
        <v>0</v>
      </c>
      <c r="CF80" s="19" t="n">
        <v>0</v>
      </c>
      <c r="CG80" s="19" t="n">
        <v>0</v>
      </c>
      <c r="CH80" s="19" t="n">
        <v>0</v>
      </c>
      <c r="CI80" s="19" t="n">
        <v>0</v>
      </c>
    </row>
    <row r="81" s="21" customFormat="true" ht="13.8" hidden="false" customHeight="false" outlineLevel="0" collapsed="false">
      <c r="A81" s="21" t="s">
        <v>113</v>
      </c>
      <c r="B81" s="21" t="s">
        <v>114</v>
      </c>
      <c r="C81" s="22" t="str">
        <f aca="false">"50"</f>
        <v>50</v>
      </c>
      <c r="D81" s="22" t="n">
        <v>6.03</v>
      </c>
      <c r="E81" s="22" t="n">
        <v>7.84</v>
      </c>
      <c r="F81" s="22" t="n">
        <v>19.29</v>
      </c>
      <c r="G81" s="22" t="n">
        <v>171.8333768</v>
      </c>
      <c r="H81" s="21" t="n">
        <v>2.46</v>
      </c>
      <c r="I81" s="21" t="n">
        <v>3.25</v>
      </c>
      <c r="J81" s="21" t="n">
        <v>0.79</v>
      </c>
      <c r="K81" s="21" t="n">
        <v>0</v>
      </c>
      <c r="L81" s="21" t="n">
        <v>3.05</v>
      </c>
      <c r="M81" s="21" t="n">
        <v>15.45</v>
      </c>
      <c r="N81" s="21" t="n">
        <v>0.8</v>
      </c>
      <c r="O81" s="21" t="n">
        <v>0</v>
      </c>
      <c r="P81" s="21" t="n">
        <v>0</v>
      </c>
      <c r="Q81" s="21" t="n">
        <v>0.2</v>
      </c>
      <c r="R81" s="21" t="n">
        <v>1.1</v>
      </c>
      <c r="S81" s="21" t="n">
        <v>264.1</v>
      </c>
      <c r="T81" s="21" t="n">
        <v>46.34</v>
      </c>
      <c r="U81" s="21" t="n">
        <v>112.99</v>
      </c>
      <c r="V81" s="21" t="n">
        <v>9.05</v>
      </c>
      <c r="W81" s="21" t="n">
        <v>95.35</v>
      </c>
      <c r="X81" s="21" t="n">
        <v>0.49</v>
      </c>
      <c r="Y81" s="21" t="n">
        <v>22.26</v>
      </c>
      <c r="Z81" s="21" t="n">
        <v>8.54</v>
      </c>
      <c r="AA81" s="21" t="n">
        <v>40.84</v>
      </c>
      <c r="AB81" s="21" t="n">
        <v>2.67</v>
      </c>
      <c r="AC81" s="21" t="n">
        <v>0.04</v>
      </c>
      <c r="AD81" s="21" t="n">
        <v>0.06</v>
      </c>
      <c r="AE81" s="21" t="n">
        <v>0.35</v>
      </c>
      <c r="AF81" s="21" t="n">
        <v>1.82</v>
      </c>
      <c r="AG81" s="21" t="n">
        <v>0.04</v>
      </c>
      <c r="AH81" s="21" t="n">
        <v>0</v>
      </c>
      <c r="AI81" s="21" t="n">
        <v>287.42</v>
      </c>
      <c r="AJ81" s="21" t="n">
        <v>240.32</v>
      </c>
      <c r="AK81" s="21" t="n">
        <v>456.75</v>
      </c>
      <c r="AL81" s="21" t="n">
        <v>275.83</v>
      </c>
      <c r="AM81" s="21" t="n">
        <v>141.06</v>
      </c>
      <c r="AN81" s="21" t="n">
        <v>218.76</v>
      </c>
      <c r="AO81" s="21" t="n">
        <v>111.22</v>
      </c>
      <c r="AP81" s="21" t="n">
        <v>280.35</v>
      </c>
      <c r="AQ81" s="21" t="n">
        <v>186.1</v>
      </c>
      <c r="AR81" s="21" t="n">
        <v>215.69</v>
      </c>
      <c r="AS81" s="21" t="n">
        <v>360.83</v>
      </c>
      <c r="AT81" s="21" t="n">
        <v>343.7</v>
      </c>
      <c r="AU81" s="21" t="n">
        <v>149.55</v>
      </c>
      <c r="AV81" s="21" t="n">
        <v>1359.9</v>
      </c>
      <c r="AW81" s="21" t="n">
        <v>0.5</v>
      </c>
      <c r="AX81" s="21" t="n">
        <v>540.65</v>
      </c>
      <c r="AY81" s="21" t="n">
        <v>307.86</v>
      </c>
      <c r="AZ81" s="21" t="n">
        <v>228.11</v>
      </c>
      <c r="BA81" s="21" t="n">
        <v>64.13</v>
      </c>
      <c r="BB81" s="21" t="n">
        <v>0</v>
      </c>
      <c r="BC81" s="21" t="n">
        <v>0</v>
      </c>
      <c r="BD81" s="21" t="n">
        <v>0</v>
      </c>
      <c r="BE81" s="21" t="n">
        <v>0</v>
      </c>
      <c r="BF81" s="21" t="n">
        <v>0</v>
      </c>
      <c r="BG81" s="21" t="n">
        <v>0</v>
      </c>
      <c r="BH81" s="21" t="n">
        <v>0</v>
      </c>
      <c r="BI81" s="21" t="n">
        <v>0.3</v>
      </c>
      <c r="BJ81" s="21" t="n">
        <v>0</v>
      </c>
      <c r="BK81" s="21" t="n">
        <v>0.18</v>
      </c>
      <c r="BL81" s="21" t="n">
        <v>0.01</v>
      </c>
      <c r="BM81" s="21" t="n">
        <v>0.03</v>
      </c>
      <c r="BN81" s="21" t="n">
        <v>0</v>
      </c>
      <c r="BO81" s="21" t="n">
        <v>0</v>
      </c>
      <c r="BP81" s="21" t="n">
        <v>0</v>
      </c>
      <c r="BQ81" s="21" t="n">
        <v>1.07</v>
      </c>
      <c r="BR81" s="21" t="n">
        <v>0</v>
      </c>
      <c r="BS81" s="21" t="n">
        <v>0</v>
      </c>
      <c r="BT81" s="21" t="n">
        <v>3.07</v>
      </c>
      <c r="BU81" s="21" t="n">
        <v>0.01</v>
      </c>
      <c r="BV81" s="21" t="n">
        <v>0</v>
      </c>
      <c r="BW81" s="21" t="n">
        <v>0</v>
      </c>
      <c r="BX81" s="21" t="n">
        <v>0</v>
      </c>
      <c r="BY81" s="21" t="n">
        <v>0</v>
      </c>
      <c r="BZ81" s="21" t="n">
        <v>25.02</v>
      </c>
      <c r="CB81" s="21" t="n">
        <v>23.68</v>
      </c>
      <c r="CD81" s="21" t="n">
        <v>0</v>
      </c>
      <c r="CE81" s="21" t="n">
        <v>0</v>
      </c>
      <c r="CF81" s="21" t="n">
        <v>0</v>
      </c>
      <c r="CG81" s="21" t="n">
        <v>0</v>
      </c>
      <c r="CH81" s="21" t="n">
        <v>0</v>
      </c>
      <c r="CI81" s="21" t="n">
        <v>0</v>
      </c>
    </row>
    <row r="82" s="23" customFormat="true" ht="13.8" hidden="false" customHeight="false" outlineLevel="0" collapsed="false">
      <c r="B82" s="23" t="s">
        <v>88</v>
      </c>
      <c r="C82" s="24"/>
      <c r="D82" s="24" t="n">
        <v>34.74</v>
      </c>
      <c r="E82" s="24" t="n">
        <v>28.88</v>
      </c>
      <c r="F82" s="24" t="n">
        <v>70.2</v>
      </c>
      <c r="G82" s="24" t="n">
        <v>678.04</v>
      </c>
      <c r="H82" s="23" t="n">
        <v>15.5</v>
      </c>
      <c r="I82" s="23" t="n">
        <v>3.4</v>
      </c>
      <c r="J82" s="23" t="n">
        <v>0.79</v>
      </c>
      <c r="K82" s="23" t="n">
        <v>0</v>
      </c>
      <c r="L82" s="23" t="n">
        <v>42.95</v>
      </c>
      <c r="M82" s="23" t="n">
        <v>25.66</v>
      </c>
      <c r="N82" s="23" t="n">
        <v>1.59</v>
      </c>
      <c r="O82" s="23" t="n">
        <v>0</v>
      </c>
      <c r="P82" s="23" t="n">
        <v>0</v>
      </c>
      <c r="Q82" s="23" t="n">
        <v>2.53</v>
      </c>
      <c r="R82" s="23" t="n">
        <v>3.68</v>
      </c>
      <c r="S82" s="23" t="n">
        <v>533.03</v>
      </c>
      <c r="T82" s="23" t="n">
        <v>841.28</v>
      </c>
      <c r="U82" s="23" t="n">
        <v>492.37</v>
      </c>
      <c r="V82" s="23" t="n">
        <v>102.96</v>
      </c>
      <c r="W82" s="23" t="n">
        <v>498.6</v>
      </c>
      <c r="X82" s="23" t="n">
        <v>2.51</v>
      </c>
      <c r="Y82" s="23" t="n">
        <v>153.44</v>
      </c>
      <c r="Z82" s="23" t="n">
        <v>261.55</v>
      </c>
      <c r="AA82" s="23" t="n">
        <v>226.44</v>
      </c>
      <c r="AB82" s="23" t="n">
        <v>4</v>
      </c>
      <c r="AC82" s="23" t="n">
        <v>0.18</v>
      </c>
      <c r="AD82" s="23" t="n">
        <v>0.57</v>
      </c>
      <c r="AE82" s="23" t="n">
        <v>1.85</v>
      </c>
      <c r="AF82" s="23" t="n">
        <v>9.69</v>
      </c>
      <c r="AG82" s="23" t="n">
        <v>13.71</v>
      </c>
      <c r="AH82" s="23" t="n">
        <v>0</v>
      </c>
      <c r="AI82" s="23" t="n">
        <v>1634.07</v>
      </c>
      <c r="AJ82" s="23" t="n">
        <v>1366.17</v>
      </c>
      <c r="AK82" s="23" t="n">
        <v>2497.91</v>
      </c>
      <c r="AL82" s="23" t="n">
        <v>1887.34</v>
      </c>
      <c r="AM82" s="23" t="n">
        <v>761.24</v>
      </c>
      <c r="AN82" s="23" t="n">
        <v>1341.93</v>
      </c>
      <c r="AO82" s="23" t="n">
        <v>450.09</v>
      </c>
      <c r="AP82" s="23" t="n">
        <v>1509.91</v>
      </c>
      <c r="AQ82" s="23" t="n">
        <v>363.84</v>
      </c>
      <c r="AR82" s="23" t="n">
        <v>517.8</v>
      </c>
      <c r="AS82" s="23" t="n">
        <v>739.65</v>
      </c>
      <c r="AT82" s="23" t="n">
        <v>1050.63</v>
      </c>
      <c r="AU82" s="23" t="n">
        <v>252.58</v>
      </c>
      <c r="AV82" s="23" t="n">
        <v>2370</v>
      </c>
      <c r="AW82" s="23" t="n">
        <v>1.56</v>
      </c>
      <c r="AX82" s="23" t="n">
        <v>1075.76</v>
      </c>
      <c r="AY82" s="23" t="n">
        <v>652.75</v>
      </c>
      <c r="AZ82" s="23" t="n">
        <v>1570.51</v>
      </c>
      <c r="BA82" s="23" t="n">
        <v>237.86</v>
      </c>
      <c r="BB82" s="23" t="n">
        <v>0.21</v>
      </c>
      <c r="BC82" s="23" t="n">
        <v>0.05</v>
      </c>
      <c r="BD82" s="23" t="n">
        <v>0.04</v>
      </c>
      <c r="BE82" s="23" t="n">
        <v>0.11</v>
      </c>
      <c r="BF82" s="23" t="n">
        <v>0.14</v>
      </c>
      <c r="BG82" s="23" t="n">
        <v>0.45</v>
      </c>
      <c r="BH82" s="23" t="n">
        <v>0</v>
      </c>
      <c r="BI82" s="23" t="n">
        <v>1.78</v>
      </c>
      <c r="BJ82" s="23" t="n">
        <v>0</v>
      </c>
      <c r="BK82" s="23" t="n">
        <v>0.62</v>
      </c>
      <c r="BL82" s="23" t="n">
        <v>0.01</v>
      </c>
      <c r="BM82" s="23" t="n">
        <v>0.03</v>
      </c>
      <c r="BN82" s="23" t="n">
        <v>0</v>
      </c>
      <c r="BO82" s="23" t="n">
        <v>0.05</v>
      </c>
      <c r="BP82" s="23" t="n">
        <v>0.18</v>
      </c>
      <c r="BQ82" s="23" t="n">
        <v>3.12</v>
      </c>
      <c r="BR82" s="23" t="n">
        <v>0</v>
      </c>
      <c r="BS82" s="23" t="n">
        <v>0</v>
      </c>
      <c r="BT82" s="23" t="n">
        <v>3.21</v>
      </c>
      <c r="BU82" s="23" t="n">
        <v>0.14</v>
      </c>
      <c r="BV82" s="23" t="n">
        <v>0.02</v>
      </c>
      <c r="BW82" s="23" t="n">
        <v>0</v>
      </c>
      <c r="BX82" s="23" t="n">
        <v>0</v>
      </c>
      <c r="BY82" s="23" t="n">
        <v>0</v>
      </c>
      <c r="BZ82" s="23" t="n">
        <v>346.05</v>
      </c>
      <c r="CA82" s="23" t="n">
        <f aca="false">$G$82/$G$90*100</f>
        <v>42.6891306537725</v>
      </c>
      <c r="CB82" s="23" t="n">
        <v>197.03</v>
      </c>
      <c r="CD82" s="23" t="n">
        <v>0</v>
      </c>
      <c r="CE82" s="23" t="n">
        <v>0</v>
      </c>
      <c r="CF82" s="23" t="n">
        <v>0</v>
      </c>
      <c r="CG82" s="23" t="n">
        <v>0</v>
      </c>
      <c r="CH82" s="23" t="n">
        <v>0</v>
      </c>
      <c r="CI82" s="23" t="n">
        <v>0</v>
      </c>
    </row>
    <row r="83" s="13" customFormat="true" ht="13.8" hidden="false" customHeight="false" outlineLevel="0" collapsed="false">
      <c r="B83" s="13" t="s">
        <v>89</v>
      </c>
      <c r="C83" s="18"/>
      <c r="D83" s="18"/>
      <c r="E83" s="18"/>
      <c r="F83" s="18"/>
      <c r="G83" s="18"/>
    </row>
    <row r="84" s="19" customFormat="true" ht="30.75" hidden="false" customHeight="true" outlineLevel="0" collapsed="false">
      <c r="A84" s="19" t="str">
        <f aca="false">"фирм"</f>
        <v>фирм</v>
      </c>
      <c r="B84" s="29" t="s">
        <v>115</v>
      </c>
      <c r="C84" s="20" t="str">
        <f aca="false">"60"</f>
        <v>60</v>
      </c>
      <c r="D84" s="20" t="n">
        <v>1.39</v>
      </c>
      <c r="E84" s="20" t="n">
        <v>5.94</v>
      </c>
      <c r="F84" s="20" t="n">
        <v>4.61</v>
      </c>
      <c r="G84" s="20" t="n">
        <v>74.382098</v>
      </c>
      <c r="H84" s="19" t="n">
        <v>0.75</v>
      </c>
      <c r="I84" s="19" t="n">
        <v>3.9</v>
      </c>
      <c r="J84" s="19" t="n">
        <v>0</v>
      </c>
      <c r="K84" s="19" t="n">
        <v>0</v>
      </c>
      <c r="L84" s="19" t="n">
        <v>2.54</v>
      </c>
      <c r="M84" s="19" t="n">
        <v>0.54</v>
      </c>
      <c r="N84" s="19" t="n">
        <v>1.53</v>
      </c>
      <c r="O84" s="19" t="n">
        <v>0</v>
      </c>
      <c r="P84" s="19" t="n">
        <v>0</v>
      </c>
      <c r="Q84" s="19" t="n">
        <v>0.15</v>
      </c>
      <c r="R84" s="19" t="n">
        <v>0.91</v>
      </c>
      <c r="S84" s="19" t="n">
        <v>195.78</v>
      </c>
      <c r="T84" s="19" t="n">
        <v>168.26</v>
      </c>
      <c r="U84" s="19" t="n">
        <v>26.47</v>
      </c>
      <c r="V84" s="19" t="n">
        <v>11.69</v>
      </c>
      <c r="W84" s="19" t="n">
        <v>28.48</v>
      </c>
      <c r="X84" s="19" t="n">
        <v>0.37</v>
      </c>
      <c r="Y84" s="19" t="n">
        <v>0</v>
      </c>
      <c r="Z84" s="19" t="n">
        <v>54.9</v>
      </c>
      <c r="AA84" s="19" t="n">
        <v>9.22</v>
      </c>
      <c r="AB84" s="19" t="n">
        <v>2.71</v>
      </c>
      <c r="AC84" s="19" t="n">
        <v>0.05</v>
      </c>
      <c r="AD84" s="19" t="n">
        <v>0.04</v>
      </c>
      <c r="AE84" s="19" t="n">
        <v>0.55</v>
      </c>
      <c r="AF84" s="19" t="n">
        <v>0.77</v>
      </c>
      <c r="AG84" s="19" t="n">
        <v>23.2</v>
      </c>
      <c r="AH84" s="19" t="n">
        <v>0</v>
      </c>
      <c r="AI84" s="19" t="n">
        <v>26.2</v>
      </c>
      <c r="AJ84" s="19" t="n">
        <v>22.59</v>
      </c>
      <c r="AK84" s="19" t="n">
        <v>28.91</v>
      </c>
      <c r="AL84" s="19" t="n">
        <v>27.56</v>
      </c>
      <c r="AM84" s="19" t="n">
        <v>9.94</v>
      </c>
      <c r="AN84" s="19" t="n">
        <v>20.33</v>
      </c>
      <c r="AO84" s="19" t="n">
        <v>4.52</v>
      </c>
      <c r="AP84" s="19" t="n">
        <v>25.3</v>
      </c>
      <c r="AQ84" s="19" t="n">
        <v>32.08</v>
      </c>
      <c r="AR84" s="19" t="n">
        <v>38.4</v>
      </c>
      <c r="AS84" s="19" t="n">
        <v>77.71</v>
      </c>
      <c r="AT84" s="19" t="n">
        <v>12.65</v>
      </c>
      <c r="AU84" s="19" t="n">
        <v>21.23</v>
      </c>
      <c r="AV84" s="19" t="n">
        <v>124.24</v>
      </c>
      <c r="AW84" s="19" t="n">
        <v>0</v>
      </c>
      <c r="AX84" s="19" t="n">
        <v>26.66</v>
      </c>
      <c r="AY84" s="19" t="n">
        <v>26.66</v>
      </c>
      <c r="AZ84" s="19" t="n">
        <v>22.59</v>
      </c>
      <c r="BA84" s="19" t="n">
        <v>9.04</v>
      </c>
      <c r="BB84" s="19" t="n">
        <v>0</v>
      </c>
      <c r="BC84" s="19" t="n">
        <v>0</v>
      </c>
      <c r="BD84" s="19" t="n">
        <v>0</v>
      </c>
      <c r="BE84" s="19" t="n">
        <v>0</v>
      </c>
      <c r="BF84" s="19" t="n">
        <v>0</v>
      </c>
      <c r="BG84" s="19" t="n">
        <v>0</v>
      </c>
      <c r="BH84" s="19" t="n">
        <v>0</v>
      </c>
      <c r="BI84" s="19" t="n">
        <v>0.36</v>
      </c>
      <c r="BJ84" s="19" t="n">
        <v>0</v>
      </c>
      <c r="BK84" s="19" t="n">
        <v>0.24</v>
      </c>
      <c r="BL84" s="19" t="n">
        <v>0.02</v>
      </c>
      <c r="BM84" s="19" t="n">
        <v>0.04</v>
      </c>
      <c r="BN84" s="19" t="n">
        <v>0</v>
      </c>
      <c r="BO84" s="19" t="n">
        <v>0</v>
      </c>
      <c r="BP84" s="19" t="n">
        <v>0</v>
      </c>
      <c r="BQ84" s="19" t="n">
        <v>1.39</v>
      </c>
      <c r="BR84" s="19" t="n">
        <v>0</v>
      </c>
      <c r="BS84" s="19" t="n">
        <v>0</v>
      </c>
      <c r="BT84" s="19" t="n">
        <v>3.47</v>
      </c>
      <c r="BU84" s="19" t="n">
        <v>0</v>
      </c>
      <c r="BV84" s="19" t="n">
        <v>0</v>
      </c>
      <c r="BW84" s="19" t="n">
        <v>0</v>
      </c>
      <c r="BX84" s="19" t="n">
        <v>0</v>
      </c>
      <c r="BY84" s="19" t="n">
        <v>0</v>
      </c>
      <c r="BZ84" s="19" t="n">
        <v>51.04</v>
      </c>
      <c r="CB84" s="19" t="n">
        <v>9.15</v>
      </c>
      <c r="CD84" s="19" t="n">
        <v>0</v>
      </c>
      <c r="CE84" s="19" t="n">
        <v>0</v>
      </c>
      <c r="CF84" s="19" t="n">
        <v>0</v>
      </c>
      <c r="CG84" s="19" t="n">
        <v>0</v>
      </c>
      <c r="CH84" s="19" t="n">
        <v>0</v>
      </c>
      <c r="CI84" s="19" t="n">
        <v>0</v>
      </c>
    </row>
    <row r="85" s="19" customFormat="true" ht="13.8" hidden="false" customHeight="false" outlineLevel="0" collapsed="false">
      <c r="A85" s="19" t="str">
        <f aca="false">"сб 1982г"</f>
        <v>сб 1982г</v>
      </c>
      <c r="B85" s="19" t="s">
        <v>116</v>
      </c>
      <c r="C85" s="20" t="str">
        <f aca="false">"200"</f>
        <v>200</v>
      </c>
      <c r="D85" s="20" t="n">
        <v>3.27</v>
      </c>
      <c r="E85" s="20" t="n">
        <v>4.1</v>
      </c>
      <c r="F85" s="20" t="n">
        <v>19.52</v>
      </c>
      <c r="G85" s="20" t="n">
        <v>126.5823465</v>
      </c>
      <c r="H85" s="19" t="n">
        <v>2.34</v>
      </c>
      <c r="I85" s="19" t="n">
        <v>0.1</v>
      </c>
      <c r="J85" s="19" t="n">
        <v>2.34</v>
      </c>
      <c r="K85" s="19" t="n">
        <v>0</v>
      </c>
      <c r="L85" s="19" t="n">
        <v>1.96</v>
      </c>
      <c r="M85" s="19" t="n">
        <v>16.04</v>
      </c>
      <c r="N85" s="19" t="n">
        <v>1.51</v>
      </c>
      <c r="O85" s="19" t="n">
        <v>0</v>
      </c>
      <c r="P85" s="19" t="n">
        <v>0</v>
      </c>
      <c r="Q85" s="19" t="n">
        <v>0.12</v>
      </c>
      <c r="R85" s="19" t="n">
        <v>1.26</v>
      </c>
      <c r="S85" s="19" t="n">
        <v>202.5</v>
      </c>
      <c r="T85" s="19" t="n">
        <v>284.99</v>
      </c>
      <c r="U85" s="19" t="n">
        <v>18.86</v>
      </c>
      <c r="V85" s="19" t="n">
        <v>16.63</v>
      </c>
      <c r="W85" s="19" t="n">
        <v>52.53</v>
      </c>
      <c r="X85" s="19" t="n">
        <v>0.8</v>
      </c>
      <c r="Y85" s="19" t="n">
        <v>34.1</v>
      </c>
      <c r="Z85" s="19" t="n">
        <v>926.3</v>
      </c>
      <c r="AA85" s="19" t="n">
        <v>205.49</v>
      </c>
      <c r="AB85" s="19" t="n">
        <v>0.42</v>
      </c>
      <c r="AC85" s="19" t="n">
        <v>0.07</v>
      </c>
      <c r="AD85" s="19" t="n">
        <v>0.06</v>
      </c>
      <c r="AE85" s="19" t="n">
        <v>0.7</v>
      </c>
      <c r="AF85" s="19" t="n">
        <v>1.51</v>
      </c>
      <c r="AG85" s="19" t="n">
        <v>4.28</v>
      </c>
      <c r="AH85" s="19" t="n">
        <v>0</v>
      </c>
      <c r="AI85" s="19" t="n">
        <v>119.75</v>
      </c>
      <c r="AJ85" s="19" t="n">
        <v>111.35</v>
      </c>
      <c r="AK85" s="19" t="n">
        <v>195.7</v>
      </c>
      <c r="AL85" s="19" t="n">
        <v>103.91</v>
      </c>
      <c r="AM85" s="19" t="n">
        <v>46.49</v>
      </c>
      <c r="AN85" s="19" t="n">
        <v>93.19</v>
      </c>
      <c r="AO85" s="19" t="n">
        <v>33.59</v>
      </c>
      <c r="AP85" s="19" t="n">
        <v>124.71</v>
      </c>
      <c r="AQ85" s="19" t="n">
        <v>108.25</v>
      </c>
      <c r="AR85" s="19" t="n">
        <v>161.62</v>
      </c>
      <c r="AS85" s="19" t="n">
        <v>143.1</v>
      </c>
      <c r="AT85" s="19" t="n">
        <v>52.79</v>
      </c>
      <c r="AU85" s="19" t="n">
        <v>90.9</v>
      </c>
      <c r="AV85" s="19" t="n">
        <v>663.67</v>
      </c>
      <c r="AW85" s="19" t="n">
        <v>0.58</v>
      </c>
      <c r="AX85" s="19" t="n">
        <v>183.64</v>
      </c>
      <c r="AY85" s="19" t="n">
        <v>131.05</v>
      </c>
      <c r="AZ85" s="19" t="n">
        <v>72.96</v>
      </c>
      <c r="BA85" s="19" t="n">
        <v>49.67</v>
      </c>
      <c r="BB85" s="19" t="n">
        <v>0.15</v>
      </c>
      <c r="BC85" s="19" t="n">
        <v>0.03</v>
      </c>
      <c r="BD85" s="19" t="n">
        <v>0.03</v>
      </c>
      <c r="BE85" s="19" t="n">
        <v>0.07</v>
      </c>
      <c r="BF85" s="19" t="n">
        <v>0.09</v>
      </c>
      <c r="BG85" s="19" t="n">
        <v>0.31</v>
      </c>
      <c r="BH85" s="19" t="n">
        <v>0</v>
      </c>
      <c r="BI85" s="19" t="n">
        <v>1.02</v>
      </c>
      <c r="BJ85" s="19" t="n">
        <v>0</v>
      </c>
      <c r="BK85" s="19" t="n">
        <v>0.3</v>
      </c>
      <c r="BL85" s="19" t="n">
        <v>0</v>
      </c>
      <c r="BM85" s="19" t="n">
        <v>0</v>
      </c>
      <c r="BN85" s="19" t="n">
        <v>0</v>
      </c>
      <c r="BO85" s="19" t="n">
        <v>0</v>
      </c>
      <c r="BP85" s="19" t="n">
        <v>0.12</v>
      </c>
      <c r="BQ85" s="19" t="n">
        <v>1.12</v>
      </c>
      <c r="BR85" s="19" t="n">
        <v>0</v>
      </c>
      <c r="BS85" s="19" t="n">
        <v>0</v>
      </c>
      <c r="BT85" s="19" t="n">
        <v>0.17</v>
      </c>
      <c r="BU85" s="19" t="n">
        <v>0.01</v>
      </c>
      <c r="BV85" s="19" t="n">
        <v>0</v>
      </c>
      <c r="BW85" s="19" t="n">
        <v>0</v>
      </c>
      <c r="BX85" s="19" t="n">
        <v>0</v>
      </c>
      <c r="BY85" s="19" t="n">
        <v>0</v>
      </c>
      <c r="BZ85" s="19" t="n">
        <v>199.46</v>
      </c>
      <c r="CB85" s="19" t="n">
        <v>188.48</v>
      </c>
      <c r="CD85" s="19" t="n">
        <v>0</v>
      </c>
      <c r="CE85" s="19" t="n">
        <v>0</v>
      </c>
      <c r="CF85" s="19" t="n">
        <v>0</v>
      </c>
      <c r="CG85" s="19" t="n">
        <v>0</v>
      </c>
      <c r="CH85" s="19" t="n">
        <v>0</v>
      </c>
      <c r="CI85" s="19" t="n">
        <v>0</v>
      </c>
    </row>
    <row r="86" s="19" customFormat="true" ht="13.8" hidden="false" customHeight="false" outlineLevel="0" collapsed="false">
      <c r="A86" s="19" t="str">
        <f aca="false">"492"</f>
        <v>492</v>
      </c>
      <c r="B86" s="19" t="s">
        <v>117</v>
      </c>
      <c r="C86" s="20" t="str">
        <f aca="false">"230"</f>
        <v>230</v>
      </c>
      <c r="D86" s="20" t="n">
        <v>16.65</v>
      </c>
      <c r="E86" s="20" t="n">
        <v>24.09</v>
      </c>
      <c r="F86" s="20" t="n">
        <v>51.93</v>
      </c>
      <c r="G86" s="20" t="n">
        <v>490.16832</v>
      </c>
      <c r="H86" s="19" t="n">
        <v>4.73</v>
      </c>
      <c r="I86" s="19" t="n">
        <v>7.8</v>
      </c>
      <c r="J86" s="19" t="n">
        <v>0</v>
      </c>
      <c r="K86" s="19" t="n">
        <v>0</v>
      </c>
      <c r="L86" s="19" t="n">
        <v>3.22</v>
      </c>
      <c r="M86" s="19" t="n">
        <v>46.01</v>
      </c>
      <c r="N86" s="19" t="n">
        <v>2.71</v>
      </c>
      <c r="O86" s="19" t="n">
        <v>0</v>
      </c>
      <c r="P86" s="19" t="n">
        <v>0</v>
      </c>
      <c r="Q86" s="19" t="n">
        <v>0.16</v>
      </c>
      <c r="R86" s="19" t="n">
        <v>2.38</v>
      </c>
      <c r="S86" s="19" t="n">
        <v>424.75</v>
      </c>
      <c r="T86" s="19" t="n">
        <v>268.33</v>
      </c>
      <c r="U86" s="19" t="n">
        <v>27.39</v>
      </c>
      <c r="V86" s="19" t="n">
        <v>50.76</v>
      </c>
      <c r="W86" s="19" t="n">
        <v>216.66</v>
      </c>
      <c r="X86" s="19" t="n">
        <v>1.96</v>
      </c>
      <c r="Y86" s="19" t="n">
        <v>41.06</v>
      </c>
      <c r="Z86" s="19" t="n">
        <v>1529.75</v>
      </c>
      <c r="AA86" s="19" t="n">
        <v>348.48</v>
      </c>
      <c r="AB86" s="19" t="n">
        <v>6</v>
      </c>
      <c r="AC86" s="19" t="n">
        <v>0.08</v>
      </c>
      <c r="AD86" s="19" t="n">
        <v>0.12</v>
      </c>
      <c r="AE86" s="19" t="n">
        <v>5.58</v>
      </c>
      <c r="AF86" s="19" t="n">
        <v>11.03</v>
      </c>
      <c r="AG86" s="19" t="n">
        <v>1.51</v>
      </c>
      <c r="AH86" s="19" t="n">
        <v>0</v>
      </c>
      <c r="AI86" s="19" t="n">
        <v>928.49</v>
      </c>
      <c r="AJ86" s="19" t="n">
        <v>934.49</v>
      </c>
      <c r="AK86" s="19" t="n">
        <v>1439</v>
      </c>
      <c r="AL86" s="19" t="n">
        <v>1455.43</v>
      </c>
      <c r="AM86" s="19" t="n">
        <v>420.81</v>
      </c>
      <c r="AN86" s="19" t="n">
        <v>761.57</v>
      </c>
      <c r="AO86" s="19" t="n">
        <v>60.95</v>
      </c>
      <c r="AP86" s="19" t="n">
        <v>836.62</v>
      </c>
      <c r="AQ86" s="19" t="n">
        <v>239.99</v>
      </c>
      <c r="AR86" s="19" t="n">
        <v>310.87</v>
      </c>
      <c r="AS86" s="19" t="n">
        <v>341.67</v>
      </c>
      <c r="AT86" s="19" t="n">
        <v>429.47</v>
      </c>
      <c r="AU86" s="19" t="n">
        <v>195.49</v>
      </c>
      <c r="AV86" s="19" t="n">
        <v>750.37</v>
      </c>
      <c r="AW86" s="19" t="n">
        <v>0</v>
      </c>
      <c r="AX86" s="19" t="n">
        <v>201.61</v>
      </c>
      <c r="AY86" s="19" t="n">
        <v>202.02</v>
      </c>
      <c r="AZ86" s="19" t="n">
        <v>596.21</v>
      </c>
      <c r="BA86" s="19" t="n">
        <v>230.47</v>
      </c>
      <c r="BB86" s="19" t="n">
        <v>0</v>
      </c>
      <c r="BC86" s="19" t="n">
        <v>0</v>
      </c>
      <c r="BD86" s="19" t="n">
        <v>0</v>
      </c>
      <c r="BE86" s="19" t="n">
        <v>0</v>
      </c>
      <c r="BF86" s="19" t="n">
        <v>0</v>
      </c>
      <c r="BG86" s="19" t="n">
        <v>0.01</v>
      </c>
      <c r="BH86" s="19" t="n">
        <v>0</v>
      </c>
      <c r="BI86" s="19" t="n">
        <v>0.82</v>
      </c>
      <c r="BJ86" s="19" t="n">
        <v>0</v>
      </c>
      <c r="BK86" s="19" t="n">
        <v>0.49</v>
      </c>
      <c r="BL86" s="19" t="n">
        <v>0.03</v>
      </c>
      <c r="BM86" s="19" t="n">
        <v>0.08</v>
      </c>
      <c r="BN86" s="19" t="n">
        <v>0</v>
      </c>
      <c r="BO86" s="19" t="n">
        <v>0</v>
      </c>
      <c r="BP86" s="19" t="n">
        <v>0</v>
      </c>
      <c r="BQ86" s="19" t="n">
        <v>2.9</v>
      </c>
      <c r="BR86" s="19" t="n">
        <v>0</v>
      </c>
      <c r="BS86" s="19" t="n">
        <v>0</v>
      </c>
      <c r="BT86" s="19" t="n">
        <v>6.85</v>
      </c>
      <c r="BU86" s="19" t="n">
        <v>0</v>
      </c>
      <c r="BV86" s="19" t="n">
        <v>0</v>
      </c>
      <c r="BW86" s="19" t="n">
        <v>0</v>
      </c>
      <c r="BX86" s="19" t="n">
        <v>0</v>
      </c>
      <c r="BY86" s="19" t="n">
        <v>0</v>
      </c>
      <c r="BZ86" s="19" t="n">
        <v>79.6</v>
      </c>
      <c r="CB86" s="19" t="n">
        <v>296.01</v>
      </c>
      <c r="CD86" s="19" t="n">
        <v>0</v>
      </c>
      <c r="CE86" s="19" t="n">
        <v>0</v>
      </c>
      <c r="CF86" s="19" t="n">
        <v>0</v>
      </c>
      <c r="CG86" s="19" t="n">
        <v>0</v>
      </c>
      <c r="CH86" s="19" t="n">
        <v>0</v>
      </c>
      <c r="CI86" s="19" t="n">
        <v>0</v>
      </c>
    </row>
    <row r="87" s="19" customFormat="true" ht="13.8" hidden="false" customHeight="false" outlineLevel="0" collapsed="false">
      <c r="A87" s="19" t="str">
        <f aca="false">"-"</f>
        <v>-</v>
      </c>
      <c r="B87" s="19" t="s">
        <v>118</v>
      </c>
      <c r="C87" s="20" t="str">
        <f aca="false">"200"</f>
        <v>200</v>
      </c>
      <c r="D87" s="20" t="n">
        <v>1</v>
      </c>
      <c r="E87" s="20" t="n">
        <v>0.2</v>
      </c>
      <c r="F87" s="20" t="n">
        <v>20.6</v>
      </c>
      <c r="G87" s="20" t="n">
        <v>86.48</v>
      </c>
      <c r="H87" s="19" t="n">
        <v>0</v>
      </c>
      <c r="I87" s="19" t="n">
        <v>0</v>
      </c>
      <c r="J87" s="19" t="n">
        <v>0</v>
      </c>
      <c r="K87" s="19" t="n">
        <v>0</v>
      </c>
      <c r="L87" s="19" t="n">
        <v>19.8</v>
      </c>
      <c r="M87" s="19" t="n">
        <v>0.4</v>
      </c>
      <c r="N87" s="19" t="n">
        <v>0.4</v>
      </c>
      <c r="O87" s="19" t="n">
        <v>0</v>
      </c>
      <c r="P87" s="19" t="n">
        <v>0</v>
      </c>
      <c r="Q87" s="19" t="n">
        <v>1</v>
      </c>
      <c r="R87" s="19" t="n">
        <v>0.6</v>
      </c>
      <c r="S87" s="19" t="n">
        <v>52</v>
      </c>
      <c r="T87" s="19" t="n">
        <v>240</v>
      </c>
      <c r="U87" s="19" t="n">
        <v>14</v>
      </c>
      <c r="V87" s="19" t="n">
        <v>8</v>
      </c>
      <c r="W87" s="19" t="n">
        <v>14</v>
      </c>
      <c r="X87" s="19" t="n">
        <v>2.8</v>
      </c>
      <c r="Y87" s="19" t="n">
        <v>0</v>
      </c>
      <c r="Z87" s="19" t="n">
        <v>0</v>
      </c>
      <c r="AA87" s="19" t="n">
        <v>0</v>
      </c>
      <c r="AB87" s="19" t="n">
        <v>0.2</v>
      </c>
      <c r="AC87" s="19" t="n">
        <v>0.02</v>
      </c>
      <c r="AD87" s="19" t="n">
        <v>0.02</v>
      </c>
      <c r="AE87" s="19" t="n">
        <v>0.2</v>
      </c>
      <c r="AF87" s="19" t="n">
        <v>0.4</v>
      </c>
      <c r="AG87" s="19" t="n">
        <v>4</v>
      </c>
      <c r="AH87" s="19" t="n">
        <v>0.4</v>
      </c>
      <c r="AI87" s="19" t="n">
        <v>0</v>
      </c>
      <c r="AJ87" s="19" t="n">
        <v>0</v>
      </c>
      <c r="AK87" s="19" t="n">
        <v>28</v>
      </c>
      <c r="AL87" s="19" t="n">
        <v>28</v>
      </c>
      <c r="AM87" s="19" t="n">
        <v>4</v>
      </c>
      <c r="AN87" s="19" t="n">
        <v>16</v>
      </c>
      <c r="AO87" s="19" t="n">
        <v>4</v>
      </c>
      <c r="AP87" s="19" t="n">
        <v>14</v>
      </c>
      <c r="AQ87" s="19" t="n">
        <v>26</v>
      </c>
      <c r="AR87" s="19" t="n">
        <v>16</v>
      </c>
      <c r="AS87" s="19" t="n">
        <v>116</v>
      </c>
      <c r="AT87" s="19" t="n">
        <v>10</v>
      </c>
      <c r="AU87" s="19" t="n">
        <v>22</v>
      </c>
      <c r="AV87" s="19" t="n">
        <v>64</v>
      </c>
      <c r="AW87" s="19" t="n">
        <v>0</v>
      </c>
      <c r="AX87" s="19" t="n">
        <v>20</v>
      </c>
      <c r="AY87" s="19" t="n">
        <v>24</v>
      </c>
      <c r="AZ87" s="19" t="n">
        <v>10</v>
      </c>
      <c r="BA87" s="19" t="n">
        <v>8</v>
      </c>
      <c r="BB87" s="19" t="n">
        <v>0</v>
      </c>
      <c r="BC87" s="19" t="n">
        <v>0</v>
      </c>
      <c r="BD87" s="19" t="n">
        <v>0</v>
      </c>
      <c r="BE87" s="19" t="n">
        <v>0</v>
      </c>
      <c r="BF87" s="19" t="n">
        <v>0</v>
      </c>
      <c r="BG87" s="19" t="n">
        <v>0</v>
      </c>
      <c r="BH87" s="19" t="n">
        <v>0</v>
      </c>
      <c r="BI87" s="19" t="n">
        <v>0</v>
      </c>
      <c r="BJ87" s="19" t="n">
        <v>0</v>
      </c>
      <c r="BK87" s="19" t="n">
        <v>0</v>
      </c>
      <c r="BL87" s="19" t="n">
        <v>0</v>
      </c>
      <c r="BM87" s="19" t="n">
        <v>0</v>
      </c>
      <c r="BN87" s="19" t="n">
        <v>0</v>
      </c>
      <c r="BO87" s="19" t="n">
        <v>0</v>
      </c>
      <c r="BP87" s="19" t="n">
        <v>0</v>
      </c>
      <c r="BQ87" s="19" t="n">
        <v>0</v>
      </c>
      <c r="BR87" s="19" t="n">
        <v>0</v>
      </c>
      <c r="BS87" s="19" t="n">
        <v>0</v>
      </c>
      <c r="BT87" s="19" t="n">
        <v>0</v>
      </c>
      <c r="BU87" s="19" t="n">
        <v>0</v>
      </c>
      <c r="BV87" s="19" t="n">
        <v>0</v>
      </c>
      <c r="BW87" s="19" t="n">
        <v>0</v>
      </c>
      <c r="BX87" s="19" t="n">
        <v>0</v>
      </c>
      <c r="BY87" s="19" t="n">
        <v>0</v>
      </c>
      <c r="BZ87" s="19" t="n">
        <v>176.2</v>
      </c>
      <c r="CB87" s="19" t="n">
        <v>0</v>
      </c>
      <c r="CD87" s="19" t="n">
        <v>0</v>
      </c>
      <c r="CE87" s="19" t="n">
        <v>0</v>
      </c>
      <c r="CF87" s="19" t="n">
        <v>0</v>
      </c>
      <c r="CG87" s="19" t="n">
        <v>0</v>
      </c>
      <c r="CH87" s="19" t="n">
        <v>0</v>
      </c>
      <c r="CI87" s="19" t="n">
        <v>0</v>
      </c>
    </row>
    <row r="88" s="21" customFormat="true" ht="13.8" hidden="false" customHeight="false" outlineLevel="0" collapsed="false">
      <c r="B88" s="21" t="s">
        <v>95</v>
      </c>
      <c r="C88" s="22" t="str">
        <f aca="false">"70"</f>
        <v>70</v>
      </c>
      <c r="D88" s="22" t="n">
        <v>4.53</v>
      </c>
      <c r="E88" s="22" t="n">
        <v>0.82</v>
      </c>
      <c r="F88" s="22" t="n">
        <v>28.61</v>
      </c>
      <c r="G88" s="22" t="n">
        <v>132.65868</v>
      </c>
      <c r="H88" s="21" t="n">
        <v>0.14</v>
      </c>
      <c r="I88" s="21" t="n">
        <v>0</v>
      </c>
      <c r="J88" s="21" t="n">
        <v>0</v>
      </c>
      <c r="K88" s="21" t="n">
        <v>0</v>
      </c>
      <c r="L88" s="21" t="n">
        <v>0.82</v>
      </c>
      <c r="M88" s="21" t="n">
        <v>22.09</v>
      </c>
      <c r="N88" s="21" t="n">
        <v>5.69</v>
      </c>
      <c r="O88" s="21" t="n">
        <v>0</v>
      </c>
      <c r="P88" s="21" t="n">
        <v>0</v>
      </c>
      <c r="Q88" s="21" t="n">
        <v>0.69</v>
      </c>
      <c r="R88" s="21" t="n">
        <v>1.72</v>
      </c>
      <c r="S88" s="21" t="n">
        <v>418.46</v>
      </c>
      <c r="T88" s="21" t="n">
        <v>168.07</v>
      </c>
      <c r="U88" s="21" t="n">
        <v>24.01</v>
      </c>
      <c r="V88" s="21" t="n">
        <v>32.24</v>
      </c>
      <c r="W88" s="21" t="n">
        <v>108.39</v>
      </c>
      <c r="X88" s="21" t="n">
        <v>2.68</v>
      </c>
      <c r="Y88" s="21" t="n">
        <v>0</v>
      </c>
      <c r="Z88" s="21" t="n">
        <v>3.43</v>
      </c>
      <c r="AA88" s="21" t="n">
        <v>0.7</v>
      </c>
      <c r="AB88" s="21" t="n">
        <v>0.98</v>
      </c>
      <c r="AC88" s="21" t="n">
        <v>0.12</v>
      </c>
      <c r="AD88" s="21" t="n">
        <v>0.05</v>
      </c>
      <c r="AE88" s="21" t="n">
        <v>0.48</v>
      </c>
      <c r="AF88" s="21" t="n">
        <v>1.4</v>
      </c>
      <c r="AG88" s="21" t="n">
        <v>0</v>
      </c>
      <c r="AH88" s="21" t="n">
        <v>0</v>
      </c>
      <c r="AI88" s="21" t="n">
        <v>220.89</v>
      </c>
      <c r="AJ88" s="21" t="n">
        <v>170.13</v>
      </c>
      <c r="AK88" s="21" t="n">
        <v>292.92</v>
      </c>
      <c r="AL88" s="21" t="n">
        <v>152.98</v>
      </c>
      <c r="AM88" s="21" t="n">
        <v>63.8</v>
      </c>
      <c r="AN88" s="21" t="n">
        <v>135.83</v>
      </c>
      <c r="AO88" s="21" t="n">
        <v>54.88</v>
      </c>
      <c r="AP88" s="21" t="n">
        <v>254.51</v>
      </c>
      <c r="AQ88" s="21" t="n">
        <v>203.74</v>
      </c>
      <c r="AR88" s="21" t="n">
        <v>199.63</v>
      </c>
      <c r="AS88" s="21" t="n">
        <v>318.3</v>
      </c>
      <c r="AT88" s="21" t="n">
        <v>85.06</v>
      </c>
      <c r="AU88" s="21" t="n">
        <v>212.66</v>
      </c>
      <c r="AV88" s="21" t="n">
        <v>1048.89</v>
      </c>
      <c r="AW88" s="21" t="n">
        <v>0</v>
      </c>
      <c r="AX88" s="21" t="n">
        <v>360.84</v>
      </c>
      <c r="AY88" s="21" t="n">
        <v>199.63</v>
      </c>
      <c r="AZ88" s="21" t="n">
        <v>123.48</v>
      </c>
      <c r="BA88" s="21" t="n">
        <v>89.18</v>
      </c>
      <c r="BB88" s="21" t="n">
        <v>0</v>
      </c>
      <c r="BC88" s="21" t="n">
        <v>0</v>
      </c>
      <c r="BD88" s="21" t="n">
        <v>0</v>
      </c>
      <c r="BE88" s="21" t="n">
        <v>0</v>
      </c>
      <c r="BF88" s="21" t="n">
        <v>0</v>
      </c>
      <c r="BG88" s="21" t="n">
        <v>0</v>
      </c>
      <c r="BH88" s="21" t="n">
        <v>0</v>
      </c>
      <c r="BI88" s="21" t="n">
        <v>0.1</v>
      </c>
      <c r="BJ88" s="21" t="n">
        <v>0</v>
      </c>
      <c r="BK88" s="21" t="n">
        <v>0.01</v>
      </c>
      <c r="BL88" s="21" t="n">
        <v>0.01</v>
      </c>
      <c r="BM88" s="21" t="n">
        <v>0</v>
      </c>
      <c r="BN88" s="21" t="n">
        <v>0</v>
      </c>
      <c r="BO88" s="21" t="n">
        <v>0</v>
      </c>
      <c r="BP88" s="21" t="n">
        <v>0.01</v>
      </c>
      <c r="BQ88" s="21" t="n">
        <v>0.08</v>
      </c>
      <c r="BR88" s="21" t="n">
        <v>0</v>
      </c>
      <c r="BS88" s="21" t="n">
        <v>0</v>
      </c>
      <c r="BT88" s="21" t="n">
        <v>0.33</v>
      </c>
      <c r="BU88" s="21" t="n">
        <v>0.05</v>
      </c>
      <c r="BV88" s="21" t="n">
        <v>0</v>
      </c>
      <c r="BW88" s="21" t="n">
        <v>0</v>
      </c>
      <c r="BX88" s="21" t="n">
        <v>0</v>
      </c>
      <c r="BY88" s="21" t="n">
        <v>0</v>
      </c>
      <c r="BZ88" s="21" t="n">
        <v>32.9</v>
      </c>
      <c r="CB88" s="21" t="n">
        <v>0.57</v>
      </c>
      <c r="CD88" s="21" t="n">
        <v>0</v>
      </c>
      <c r="CE88" s="21" t="n">
        <v>0</v>
      </c>
      <c r="CF88" s="21" t="n">
        <v>0</v>
      </c>
      <c r="CG88" s="21" t="n">
        <v>0</v>
      </c>
      <c r="CH88" s="21" t="n">
        <v>0</v>
      </c>
      <c r="CI88" s="21" t="n">
        <v>0</v>
      </c>
    </row>
    <row r="89" s="23" customFormat="true" ht="13.8" hidden="false" customHeight="false" outlineLevel="0" collapsed="false">
      <c r="B89" s="23" t="s">
        <v>96</v>
      </c>
      <c r="C89" s="24"/>
      <c r="D89" s="24" t="n">
        <v>26.83</v>
      </c>
      <c r="E89" s="24" t="n">
        <v>35.15</v>
      </c>
      <c r="F89" s="24" t="n">
        <v>125.27</v>
      </c>
      <c r="G89" s="24" t="n">
        <v>910.27</v>
      </c>
      <c r="H89" s="23" t="n">
        <v>7.96</v>
      </c>
      <c r="I89" s="23" t="n">
        <v>11.8</v>
      </c>
      <c r="J89" s="23" t="n">
        <v>2.34</v>
      </c>
      <c r="K89" s="23" t="n">
        <v>0</v>
      </c>
      <c r="L89" s="23" t="n">
        <v>28.35</v>
      </c>
      <c r="M89" s="23" t="n">
        <v>85.08</v>
      </c>
      <c r="N89" s="23" t="n">
        <v>11.84</v>
      </c>
      <c r="O89" s="23" t="n">
        <v>0</v>
      </c>
      <c r="P89" s="23" t="n">
        <v>0</v>
      </c>
      <c r="Q89" s="23" t="n">
        <v>2.11</v>
      </c>
      <c r="R89" s="23" t="n">
        <v>6.86</v>
      </c>
      <c r="S89" s="23" t="n">
        <v>1293.48</v>
      </c>
      <c r="T89" s="23" t="n">
        <v>1129.65</v>
      </c>
      <c r="U89" s="23" t="n">
        <v>110.73</v>
      </c>
      <c r="V89" s="23" t="n">
        <v>119.32</v>
      </c>
      <c r="W89" s="23" t="n">
        <v>420.05</v>
      </c>
      <c r="X89" s="23" t="n">
        <v>8.6</v>
      </c>
      <c r="Y89" s="23" t="n">
        <v>75.16</v>
      </c>
      <c r="Z89" s="23" t="n">
        <v>2514.37</v>
      </c>
      <c r="AA89" s="23" t="n">
        <v>563.89</v>
      </c>
      <c r="AB89" s="23" t="n">
        <v>10.31</v>
      </c>
      <c r="AC89" s="23" t="n">
        <v>0.35</v>
      </c>
      <c r="AD89" s="23" t="n">
        <v>0.29</v>
      </c>
      <c r="AE89" s="23" t="n">
        <v>7.5</v>
      </c>
      <c r="AF89" s="23" t="n">
        <v>15.1</v>
      </c>
      <c r="AG89" s="23" t="n">
        <v>32.98</v>
      </c>
      <c r="AH89" s="23" t="n">
        <v>0.4</v>
      </c>
      <c r="AI89" s="23" t="n">
        <v>1295.33</v>
      </c>
      <c r="AJ89" s="23" t="n">
        <v>1238.55</v>
      </c>
      <c r="AK89" s="23" t="n">
        <v>1984.54</v>
      </c>
      <c r="AL89" s="23" t="n">
        <v>1767.87</v>
      </c>
      <c r="AM89" s="23" t="n">
        <v>545.03</v>
      </c>
      <c r="AN89" s="23" t="n">
        <v>1026.91</v>
      </c>
      <c r="AO89" s="23" t="n">
        <v>157.94</v>
      </c>
      <c r="AP89" s="23" t="n">
        <v>1255.13</v>
      </c>
      <c r="AQ89" s="23" t="n">
        <v>610.05</v>
      </c>
      <c r="AR89" s="23" t="n">
        <v>726.51</v>
      </c>
      <c r="AS89" s="23" t="n">
        <v>996.78</v>
      </c>
      <c r="AT89" s="23" t="n">
        <v>589.98</v>
      </c>
      <c r="AU89" s="23" t="n">
        <v>542.29</v>
      </c>
      <c r="AV89" s="23" t="n">
        <v>2651.18</v>
      </c>
      <c r="AW89" s="23" t="n">
        <v>0.58</v>
      </c>
      <c r="AX89" s="23" t="n">
        <v>792.75</v>
      </c>
      <c r="AY89" s="23" t="n">
        <v>583.36</v>
      </c>
      <c r="AZ89" s="23" t="n">
        <v>825.23</v>
      </c>
      <c r="BA89" s="23" t="n">
        <v>386.36</v>
      </c>
      <c r="BB89" s="23" t="n">
        <v>0.15</v>
      </c>
      <c r="BC89" s="23" t="n">
        <v>0.03</v>
      </c>
      <c r="BD89" s="23" t="n">
        <v>0.03</v>
      </c>
      <c r="BE89" s="23" t="n">
        <v>0.07</v>
      </c>
      <c r="BF89" s="23" t="n">
        <v>0.09</v>
      </c>
      <c r="BG89" s="23" t="n">
        <v>0.31</v>
      </c>
      <c r="BH89" s="23" t="n">
        <v>0</v>
      </c>
      <c r="BI89" s="23" t="n">
        <v>2.3</v>
      </c>
      <c r="BJ89" s="23" t="n">
        <v>0</v>
      </c>
      <c r="BK89" s="23" t="n">
        <v>1.04</v>
      </c>
      <c r="BL89" s="23" t="n">
        <v>0.07</v>
      </c>
      <c r="BM89" s="23" t="n">
        <v>0.12</v>
      </c>
      <c r="BN89" s="23" t="n">
        <v>0</v>
      </c>
      <c r="BO89" s="23" t="n">
        <v>0</v>
      </c>
      <c r="BP89" s="23" t="n">
        <v>0.12</v>
      </c>
      <c r="BQ89" s="23" t="n">
        <v>5.48</v>
      </c>
      <c r="BR89" s="23" t="n">
        <v>0</v>
      </c>
      <c r="BS89" s="23" t="n">
        <v>0</v>
      </c>
      <c r="BT89" s="23" t="n">
        <v>10.82</v>
      </c>
      <c r="BU89" s="23" t="n">
        <v>0.06</v>
      </c>
      <c r="BV89" s="23" t="n">
        <v>0</v>
      </c>
      <c r="BW89" s="23" t="n">
        <v>0</v>
      </c>
      <c r="BX89" s="23" t="n">
        <v>0</v>
      </c>
      <c r="BY89" s="23" t="n">
        <v>0</v>
      </c>
      <c r="BZ89" s="23" t="n">
        <v>539.21</v>
      </c>
      <c r="CA89" s="23" t="n">
        <f aca="false">$G$89/$G$90*100</f>
        <v>57.3102397501763</v>
      </c>
      <c r="CB89" s="23" t="n">
        <v>494.22</v>
      </c>
      <c r="CD89" s="23" t="n">
        <v>0</v>
      </c>
      <c r="CE89" s="23" t="n">
        <v>0</v>
      </c>
      <c r="CF89" s="23" t="n">
        <v>0</v>
      </c>
      <c r="CG89" s="23" t="n">
        <v>0</v>
      </c>
      <c r="CH89" s="23" t="n">
        <v>0</v>
      </c>
      <c r="CI89" s="23" t="n">
        <v>0</v>
      </c>
    </row>
    <row r="90" s="23" customFormat="true" ht="13.8" hidden="false" customHeight="false" outlineLevel="0" collapsed="false">
      <c r="B90" s="23" t="s">
        <v>97</v>
      </c>
      <c r="C90" s="24"/>
      <c r="D90" s="24" t="n">
        <v>61.57</v>
      </c>
      <c r="E90" s="24" t="n">
        <v>64.03</v>
      </c>
      <c r="F90" s="24" t="n">
        <v>195.47</v>
      </c>
      <c r="G90" s="24" t="n">
        <v>1588.32</v>
      </c>
      <c r="H90" s="23" t="n">
        <v>23.46</v>
      </c>
      <c r="I90" s="23" t="n">
        <v>15.2</v>
      </c>
      <c r="J90" s="23" t="n">
        <v>3.14</v>
      </c>
      <c r="K90" s="23" t="n">
        <v>0</v>
      </c>
      <c r="L90" s="23" t="n">
        <v>71.3</v>
      </c>
      <c r="M90" s="23" t="n">
        <v>110.74</v>
      </c>
      <c r="N90" s="23" t="n">
        <v>13.43</v>
      </c>
      <c r="O90" s="23" t="n">
        <v>0</v>
      </c>
      <c r="P90" s="23" t="n">
        <v>0</v>
      </c>
      <c r="Q90" s="23" t="n">
        <v>4.64</v>
      </c>
      <c r="R90" s="23" t="n">
        <v>10.55</v>
      </c>
      <c r="S90" s="23" t="n">
        <v>1826.51</v>
      </c>
      <c r="T90" s="23" t="n">
        <v>1970.92</v>
      </c>
      <c r="U90" s="23" t="n">
        <v>603.1</v>
      </c>
      <c r="V90" s="23" t="n">
        <v>222.29</v>
      </c>
      <c r="W90" s="23" t="n">
        <v>918.66</v>
      </c>
      <c r="X90" s="23" t="n">
        <v>11.11</v>
      </c>
      <c r="Y90" s="23" t="n">
        <v>228.6</v>
      </c>
      <c r="Z90" s="23" t="n">
        <v>2775.92</v>
      </c>
      <c r="AA90" s="23" t="n">
        <v>790.34</v>
      </c>
      <c r="AB90" s="23" t="n">
        <v>14.3</v>
      </c>
      <c r="AC90" s="23" t="n">
        <v>0.53</v>
      </c>
      <c r="AD90" s="23" t="n">
        <v>0.86</v>
      </c>
      <c r="AE90" s="23" t="n">
        <v>9.36</v>
      </c>
      <c r="AF90" s="23" t="n">
        <v>24.79</v>
      </c>
      <c r="AG90" s="23" t="n">
        <v>46.69</v>
      </c>
      <c r="AH90" s="23" t="n">
        <v>0.4</v>
      </c>
      <c r="AI90" s="23" t="n">
        <v>2929.4</v>
      </c>
      <c r="AJ90" s="23" t="n">
        <v>2604.72</v>
      </c>
      <c r="AK90" s="23" t="n">
        <v>4482.45</v>
      </c>
      <c r="AL90" s="23" t="n">
        <v>3655.21</v>
      </c>
      <c r="AM90" s="23" t="n">
        <v>1306.28</v>
      </c>
      <c r="AN90" s="23" t="n">
        <v>2368.84</v>
      </c>
      <c r="AO90" s="23" t="n">
        <v>608.03</v>
      </c>
      <c r="AP90" s="23" t="n">
        <v>2765.04</v>
      </c>
      <c r="AQ90" s="23" t="n">
        <v>973.9</v>
      </c>
      <c r="AR90" s="23" t="n">
        <v>1244.31</v>
      </c>
      <c r="AS90" s="23" t="n">
        <v>1736.42</v>
      </c>
      <c r="AT90" s="23" t="n">
        <v>1640.6</v>
      </c>
      <c r="AU90" s="23" t="n">
        <v>794.87</v>
      </c>
      <c r="AV90" s="23" t="n">
        <v>5021.18</v>
      </c>
      <c r="AW90" s="23" t="n">
        <v>2.14</v>
      </c>
      <c r="AX90" s="23" t="n">
        <v>1868.51</v>
      </c>
      <c r="AY90" s="23" t="n">
        <v>1236.11</v>
      </c>
      <c r="AZ90" s="23" t="n">
        <v>2395.74</v>
      </c>
      <c r="BA90" s="23" t="n">
        <v>624.22</v>
      </c>
      <c r="BB90" s="23" t="n">
        <v>0.36</v>
      </c>
      <c r="BC90" s="23" t="n">
        <v>0.08</v>
      </c>
      <c r="BD90" s="23" t="n">
        <v>0.07</v>
      </c>
      <c r="BE90" s="23" t="n">
        <v>0.18</v>
      </c>
      <c r="BF90" s="23" t="n">
        <v>0.23</v>
      </c>
      <c r="BG90" s="23" t="n">
        <v>0.76</v>
      </c>
      <c r="BH90" s="23" t="n">
        <v>0</v>
      </c>
      <c r="BI90" s="23" t="n">
        <v>4.08</v>
      </c>
      <c r="BJ90" s="23" t="n">
        <v>0</v>
      </c>
      <c r="BK90" s="23" t="n">
        <v>1.66</v>
      </c>
      <c r="BL90" s="23" t="n">
        <v>0.08</v>
      </c>
      <c r="BM90" s="23" t="n">
        <v>0.15</v>
      </c>
      <c r="BN90" s="23" t="n">
        <v>0</v>
      </c>
      <c r="BO90" s="23" t="n">
        <v>0.05</v>
      </c>
      <c r="BP90" s="23" t="n">
        <v>0.3</v>
      </c>
      <c r="BQ90" s="23" t="n">
        <v>8.6</v>
      </c>
      <c r="BR90" s="23" t="n">
        <v>0</v>
      </c>
      <c r="BS90" s="23" t="n">
        <v>0</v>
      </c>
      <c r="BT90" s="23" t="n">
        <v>14.02</v>
      </c>
      <c r="BU90" s="23" t="n">
        <v>0.2</v>
      </c>
      <c r="BV90" s="23" t="n">
        <v>0.02</v>
      </c>
      <c r="BW90" s="23" t="n">
        <v>0</v>
      </c>
      <c r="BX90" s="23" t="n">
        <v>0</v>
      </c>
      <c r="BY90" s="23" t="n">
        <v>0</v>
      </c>
      <c r="BZ90" s="23" t="n">
        <v>885.25</v>
      </c>
      <c r="CB90" s="23" t="n">
        <v>691.25</v>
      </c>
      <c r="CD90" s="23" t="n">
        <v>0</v>
      </c>
      <c r="CE90" s="23" t="n">
        <v>0</v>
      </c>
      <c r="CF90" s="23" t="n">
        <v>0</v>
      </c>
      <c r="CG90" s="23" t="n">
        <v>0</v>
      </c>
      <c r="CH90" s="23" t="n">
        <v>0</v>
      </c>
      <c r="CI90" s="23" t="n">
        <v>0</v>
      </c>
    </row>
    <row r="91" s="13" customFormat="true" ht="13.8" hidden="false" customHeight="false" outlineLevel="0" collapsed="false">
      <c r="C91" s="18"/>
      <c r="D91" s="18"/>
      <c r="E91" s="18"/>
      <c r="F91" s="18"/>
      <c r="G91" s="18"/>
    </row>
    <row r="92" s="13" customFormat="true" ht="13.8" hidden="false" customHeight="false" outlineLevel="0" collapsed="false"/>
    <row r="93" s="13" customFormat="true" ht="13.8" hidden="false" customHeight="false" outlineLevel="0" collapsed="false"/>
    <row r="94" s="13" customFormat="true" ht="13.8" hidden="false" customHeight="false" outlineLevel="0" collapsed="false">
      <c r="C94" s="18"/>
      <c r="D94" s="18"/>
      <c r="E94" s="18"/>
      <c r="F94" s="18"/>
      <c r="G94" s="18"/>
    </row>
    <row r="95" s="13" customFormat="true" ht="13.8" hidden="false" customHeight="false" outlineLevel="0" collapsed="false">
      <c r="C95" s="18"/>
      <c r="D95" s="18"/>
      <c r="E95" s="18"/>
      <c r="F95" s="18"/>
      <c r="G95" s="18"/>
    </row>
    <row r="96" s="13" customFormat="true" ht="13.8" hidden="false" customHeight="false" outlineLevel="0" collapsed="false">
      <c r="A96" s="25"/>
      <c r="B96" s="13" t="s">
        <v>119</v>
      </c>
    </row>
    <row r="97" s="13" customFormat="true" ht="13.8" hidden="false" customHeight="false" outlineLevel="0" collapsed="false">
      <c r="A97" s="21" t="s">
        <v>99</v>
      </c>
      <c r="B97" s="21" t="s">
        <v>120</v>
      </c>
      <c r="C97" s="30" t="n">
        <v>60</v>
      </c>
      <c r="D97" s="22" t="n">
        <v>1.9</v>
      </c>
      <c r="E97" s="22" t="n">
        <v>2.5</v>
      </c>
      <c r="F97" s="22" t="n">
        <v>7.8</v>
      </c>
      <c r="G97" s="22" t="n">
        <v>61</v>
      </c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 t="n">
        <v>29.4</v>
      </c>
      <c r="V97" s="21" t="n">
        <v>7.63</v>
      </c>
      <c r="W97" s="21" t="n">
        <v>43.3</v>
      </c>
      <c r="X97" s="21" t="n">
        <v>0.65</v>
      </c>
      <c r="Y97" s="21" t="n">
        <v>0</v>
      </c>
      <c r="Z97" s="21"/>
      <c r="AA97" s="21" t="n">
        <v>9.22</v>
      </c>
      <c r="AB97" s="21" t="n">
        <v>2</v>
      </c>
      <c r="AC97" s="21" t="n">
        <v>0.05</v>
      </c>
      <c r="AD97" s="21"/>
      <c r="AE97" s="21"/>
      <c r="AF97" s="21"/>
      <c r="AG97" s="21" t="n">
        <v>23</v>
      </c>
    </row>
    <row r="98" s="13" customFormat="true" ht="13.8" hidden="false" customHeight="false" outlineLevel="0" collapsed="false">
      <c r="C98" s="18"/>
      <c r="D98" s="18"/>
      <c r="E98" s="18"/>
      <c r="F98" s="18"/>
      <c r="G98" s="18"/>
    </row>
    <row r="99" s="13" customFormat="true" ht="13.8" hidden="false" customHeight="false" outlineLevel="0" collapsed="false">
      <c r="C99" s="18"/>
      <c r="D99" s="18"/>
      <c r="E99" s="18"/>
      <c r="F99" s="18"/>
      <c r="G99" s="18"/>
    </row>
    <row r="100" s="13" customFormat="true" ht="13.8" hidden="false" customHeight="false" outlineLevel="0" collapsed="false">
      <c r="C100" s="18"/>
      <c r="D100" s="18"/>
      <c r="E100" s="18"/>
      <c r="F100" s="18"/>
      <c r="G100" s="18"/>
    </row>
    <row r="101" s="13" customFormat="true" ht="13.8" hidden="false" customHeight="false" outlineLevel="0" collapsed="false">
      <c r="C101" s="18"/>
      <c r="D101" s="18"/>
      <c r="E101" s="18"/>
      <c r="F101" s="18"/>
      <c r="G101" s="18"/>
    </row>
    <row r="102" s="13" customFormat="true" ht="13.8" hidden="false" customHeight="false" outlineLevel="0" collapsed="false">
      <c r="C102" s="18"/>
      <c r="D102" s="18"/>
      <c r="E102" s="18"/>
      <c r="F102" s="18"/>
      <c r="G102" s="18"/>
    </row>
    <row r="103" s="13" customFormat="true" ht="13.8" hidden="false" customHeight="false" outlineLevel="0" collapsed="false">
      <c r="C103" s="18"/>
      <c r="D103" s="18"/>
      <c r="E103" s="18"/>
      <c r="F103" s="18"/>
      <c r="G103" s="18"/>
    </row>
    <row r="104" s="13" customFormat="true" ht="13.8" hidden="false" customHeight="false" outlineLevel="0" collapsed="false">
      <c r="C104" s="18"/>
      <c r="D104" s="18"/>
      <c r="E104" s="18"/>
      <c r="F104" s="18"/>
      <c r="G104" s="18"/>
    </row>
    <row r="105" s="13" customFormat="true" ht="13.8" hidden="false" customHeight="false" outlineLevel="0" collapsed="false">
      <c r="C105" s="18"/>
      <c r="D105" s="18"/>
      <c r="E105" s="18"/>
      <c r="F105" s="18"/>
      <c r="G105" s="18"/>
    </row>
    <row r="106" s="13" customFormat="true" ht="13.8" hidden="false" customHeight="false" outlineLevel="0" collapsed="false">
      <c r="C106" s="18"/>
      <c r="D106" s="18"/>
      <c r="E106" s="18"/>
      <c r="F106" s="18"/>
      <c r="G106" s="18"/>
    </row>
    <row r="107" s="13" customFormat="true" ht="13.8" hidden="false" customHeight="false" outlineLevel="0" collapsed="false">
      <c r="C107" s="18"/>
      <c r="D107" s="18"/>
      <c r="E107" s="18"/>
      <c r="F107" s="18"/>
      <c r="G107" s="18"/>
    </row>
    <row r="108" s="13" customFormat="true" ht="13.8" hidden="false" customHeight="false" outlineLevel="0" collapsed="false">
      <c r="C108" s="18"/>
      <c r="D108" s="18"/>
      <c r="E108" s="18"/>
      <c r="F108" s="18"/>
      <c r="G108" s="18"/>
      <c r="AG108" s="13" t="n">
        <v>3</v>
      </c>
    </row>
    <row r="109" s="13" customFormat="true" ht="30" hidden="false" customHeight="true" outlineLevel="0" collapsed="false">
      <c r="A109" s="10" t="s">
        <v>2</v>
      </c>
      <c r="B109" s="11" t="s">
        <v>3</v>
      </c>
      <c r="C109" s="11" t="s">
        <v>4</v>
      </c>
      <c r="D109" s="11" t="s">
        <v>5</v>
      </c>
      <c r="E109" s="11" t="s">
        <v>6</v>
      </c>
      <c r="F109" s="11" t="s">
        <v>7</v>
      </c>
      <c r="G109" s="12" t="s">
        <v>8</v>
      </c>
      <c r="H109" s="13" t="s">
        <v>9</v>
      </c>
      <c r="I109" s="13" t="s">
        <v>10</v>
      </c>
      <c r="J109" s="13" t="s">
        <v>11</v>
      </c>
      <c r="K109" s="13" t="s">
        <v>12</v>
      </c>
      <c r="L109" s="13" t="s">
        <v>13</v>
      </c>
      <c r="M109" s="13" t="s">
        <v>14</v>
      </c>
      <c r="N109" s="13" t="s">
        <v>15</v>
      </c>
      <c r="O109" s="13" t="s">
        <v>16</v>
      </c>
      <c r="P109" s="13" t="s">
        <v>17</v>
      </c>
      <c r="Q109" s="13" t="s">
        <v>18</v>
      </c>
      <c r="R109" s="13" t="s">
        <v>19</v>
      </c>
      <c r="S109" s="13" t="s">
        <v>20</v>
      </c>
      <c r="T109" s="13" t="s">
        <v>21</v>
      </c>
      <c r="U109" s="14" t="s">
        <v>22</v>
      </c>
      <c r="V109" s="14"/>
      <c r="W109" s="14"/>
      <c r="X109" s="14"/>
      <c r="Y109" s="15" t="s">
        <v>23</v>
      </c>
      <c r="Z109" s="15"/>
      <c r="AA109" s="15"/>
      <c r="AB109" s="15"/>
      <c r="AC109" s="15"/>
      <c r="AD109" s="15"/>
      <c r="AE109" s="15"/>
      <c r="AF109" s="15"/>
      <c r="AG109" s="15"/>
      <c r="AH109" s="13" t="s">
        <v>24</v>
      </c>
      <c r="AI109" s="13" t="s">
        <v>25</v>
      </c>
      <c r="AJ109" s="13" t="s">
        <v>26</v>
      </c>
      <c r="AK109" s="13" t="s">
        <v>27</v>
      </c>
      <c r="AL109" s="13" t="s">
        <v>28</v>
      </c>
      <c r="AM109" s="13" t="s">
        <v>29</v>
      </c>
      <c r="AN109" s="13" t="s">
        <v>30</v>
      </c>
      <c r="AO109" s="13" t="s">
        <v>31</v>
      </c>
      <c r="AP109" s="13" t="s">
        <v>32</v>
      </c>
      <c r="AQ109" s="13" t="s">
        <v>33</v>
      </c>
      <c r="AR109" s="13" t="s">
        <v>34</v>
      </c>
      <c r="AS109" s="13" t="s">
        <v>35</v>
      </c>
      <c r="AT109" s="13" t="s">
        <v>36</v>
      </c>
      <c r="AU109" s="13" t="s">
        <v>37</v>
      </c>
      <c r="AV109" s="13" t="s">
        <v>38</v>
      </c>
      <c r="AW109" s="13" t="s">
        <v>39</v>
      </c>
      <c r="AX109" s="13" t="s">
        <v>40</v>
      </c>
      <c r="AY109" s="13" t="s">
        <v>41</v>
      </c>
      <c r="AZ109" s="13" t="s">
        <v>42</v>
      </c>
      <c r="BA109" s="13" t="s">
        <v>43</v>
      </c>
      <c r="BB109" s="13" t="s">
        <v>44</v>
      </c>
      <c r="BC109" s="13" t="s">
        <v>45</v>
      </c>
      <c r="BD109" s="13" t="s">
        <v>46</v>
      </c>
      <c r="BE109" s="13" t="s">
        <v>47</v>
      </c>
      <c r="BF109" s="13" t="s">
        <v>48</v>
      </c>
      <c r="BG109" s="13" t="s">
        <v>49</v>
      </c>
      <c r="BH109" s="13" t="s">
        <v>50</v>
      </c>
      <c r="BI109" s="13" t="s">
        <v>51</v>
      </c>
      <c r="BJ109" s="13" t="s">
        <v>52</v>
      </c>
      <c r="BK109" s="13" t="s">
        <v>53</v>
      </c>
      <c r="BL109" s="13" t="s">
        <v>54</v>
      </c>
      <c r="BM109" s="13" t="s">
        <v>55</v>
      </c>
      <c r="BN109" s="13" t="s">
        <v>56</v>
      </c>
      <c r="BO109" s="13" t="s">
        <v>57</v>
      </c>
      <c r="BP109" s="13" t="s">
        <v>58</v>
      </c>
      <c r="BQ109" s="13" t="s">
        <v>59</v>
      </c>
      <c r="BR109" s="13" t="s">
        <v>60</v>
      </c>
      <c r="BS109" s="13" t="s">
        <v>61</v>
      </c>
      <c r="BT109" s="13" t="s">
        <v>62</v>
      </c>
      <c r="BU109" s="13" t="s">
        <v>63</v>
      </c>
      <c r="BV109" s="13" t="s">
        <v>64</v>
      </c>
      <c r="BW109" s="13" t="s">
        <v>65</v>
      </c>
      <c r="BX109" s="13" t="s">
        <v>66</v>
      </c>
      <c r="BY109" s="13" t="s">
        <v>67</v>
      </c>
      <c r="BZ109" s="16"/>
    </row>
    <row r="110" s="13" customFormat="true" ht="15" hidden="false" customHeight="true" outlineLevel="0" collapsed="false">
      <c r="A110" s="10"/>
      <c r="B110" s="11"/>
      <c r="C110" s="11"/>
      <c r="D110" s="11" t="s">
        <v>68</v>
      </c>
      <c r="E110" s="11" t="s">
        <v>68</v>
      </c>
      <c r="F110" s="11"/>
      <c r="G110" s="12"/>
      <c r="U110" s="17" t="s">
        <v>69</v>
      </c>
      <c r="V110" s="17" t="s">
        <v>70</v>
      </c>
      <c r="W110" s="17" t="s">
        <v>71</v>
      </c>
      <c r="X110" s="17" t="s">
        <v>72</v>
      </c>
      <c r="Y110" s="17" t="s">
        <v>73</v>
      </c>
      <c r="Z110" s="17" t="s">
        <v>74</v>
      </c>
      <c r="AA110" s="17" t="s">
        <v>75</v>
      </c>
      <c r="AB110" s="17" t="s">
        <v>76</v>
      </c>
      <c r="AC110" s="17" t="s">
        <v>77</v>
      </c>
      <c r="AD110" s="17" t="s">
        <v>78</v>
      </c>
      <c r="AE110" s="17" t="s">
        <v>79</v>
      </c>
      <c r="AF110" s="17" t="s">
        <v>80</v>
      </c>
      <c r="AG110" s="15" t="s">
        <v>81</v>
      </c>
      <c r="BZ110" s="16"/>
    </row>
    <row r="111" s="13" customFormat="true" ht="13.8" hidden="false" customHeight="false" outlineLevel="0" collapsed="false">
      <c r="B111" s="23" t="s">
        <v>121</v>
      </c>
      <c r="C111" s="18"/>
      <c r="D111" s="18"/>
      <c r="E111" s="18"/>
      <c r="F111" s="18"/>
      <c r="G111" s="18"/>
    </row>
    <row r="112" s="13" customFormat="true" ht="13.8" hidden="false" customHeight="false" outlineLevel="0" collapsed="false">
      <c r="B112" s="13" t="s">
        <v>82</v>
      </c>
      <c r="C112" s="18"/>
      <c r="D112" s="18"/>
      <c r="E112" s="18"/>
      <c r="F112" s="18"/>
      <c r="G112" s="18"/>
    </row>
    <row r="113" s="19" customFormat="true" ht="13.8" hidden="false" customHeight="false" outlineLevel="0" collapsed="false">
      <c r="A113" s="19" t="str">
        <f aca="false">""</f>
        <v/>
      </c>
      <c r="B113" s="19" t="s">
        <v>122</v>
      </c>
      <c r="C113" s="20" t="str">
        <f aca="false">"30"</f>
        <v>30</v>
      </c>
      <c r="D113" s="20" t="n">
        <v>0.32</v>
      </c>
      <c r="E113" s="20" t="n">
        <v>0.05</v>
      </c>
      <c r="F113" s="20" t="n">
        <v>1.45</v>
      </c>
      <c r="G113" s="20" t="n">
        <v>7.3104318</v>
      </c>
      <c r="H113" s="19" t="n">
        <v>0</v>
      </c>
      <c r="I113" s="19" t="n">
        <v>0</v>
      </c>
      <c r="J113" s="19" t="n">
        <v>0</v>
      </c>
      <c r="K113" s="19" t="n">
        <v>0</v>
      </c>
      <c r="L113" s="19" t="n">
        <v>0.97</v>
      </c>
      <c r="M113" s="19" t="n">
        <v>0.08</v>
      </c>
      <c r="N113" s="19" t="n">
        <v>0.39</v>
      </c>
      <c r="O113" s="19" t="n">
        <v>0</v>
      </c>
      <c r="P113" s="19" t="n">
        <v>0</v>
      </c>
      <c r="Q113" s="19" t="n">
        <v>0.24</v>
      </c>
      <c r="R113" s="19" t="n">
        <v>0.21</v>
      </c>
      <c r="S113" s="19" t="n">
        <v>0.92</v>
      </c>
      <c r="T113" s="19" t="n">
        <v>78.09</v>
      </c>
      <c r="U113" s="19" t="n">
        <v>3.77</v>
      </c>
      <c r="V113" s="19" t="n">
        <v>5.32</v>
      </c>
      <c r="W113" s="19" t="n">
        <v>6.92</v>
      </c>
      <c r="X113" s="19" t="n">
        <v>0.24</v>
      </c>
      <c r="Y113" s="19" t="n">
        <v>0</v>
      </c>
      <c r="Z113" s="19" t="n">
        <v>195.84</v>
      </c>
      <c r="AA113" s="19" t="n">
        <v>40.7</v>
      </c>
      <c r="AB113" s="19" t="n">
        <v>0.21</v>
      </c>
      <c r="AC113" s="19" t="n">
        <v>0.01</v>
      </c>
      <c r="AD113" s="19" t="n">
        <v>0.01</v>
      </c>
      <c r="AE113" s="19" t="n">
        <v>0.12</v>
      </c>
      <c r="AF113" s="19" t="n">
        <v>0.21</v>
      </c>
      <c r="AG113" s="19" t="n">
        <v>3.06</v>
      </c>
      <c r="AH113" s="19" t="n">
        <v>0</v>
      </c>
      <c r="AI113" s="19" t="n">
        <v>6.9</v>
      </c>
      <c r="AJ113" s="19" t="n">
        <v>7.48</v>
      </c>
      <c r="AK113" s="19" t="n">
        <v>10.36</v>
      </c>
      <c r="AL113" s="19" t="n">
        <v>11.51</v>
      </c>
      <c r="AM113" s="19" t="n">
        <v>2.01</v>
      </c>
      <c r="AN113" s="19" t="n">
        <v>8.34</v>
      </c>
      <c r="AO113" s="19" t="n">
        <v>2.3</v>
      </c>
      <c r="AP113" s="19" t="n">
        <v>7.19</v>
      </c>
      <c r="AQ113" s="19" t="n">
        <v>7.77</v>
      </c>
      <c r="AR113" s="19" t="n">
        <v>6.62</v>
      </c>
      <c r="AS113" s="19" t="n">
        <v>39.69</v>
      </c>
      <c r="AT113" s="19" t="n">
        <v>4.6</v>
      </c>
      <c r="AU113" s="19" t="n">
        <v>5.75</v>
      </c>
      <c r="AV113" s="19" t="n">
        <v>147.85</v>
      </c>
      <c r="AW113" s="19" t="n">
        <v>0</v>
      </c>
      <c r="AX113" s="19" t="n">
        <v>5.47</v>
      </c>
      <c r="AY113" s="19" t="n">
        <v>7.48</v>
      </c>
      <c r="AZ113" s="19" t="n">
        <v>7.19</v>
      </c>
      <c r="BA113" s="19" t="n">
        <v>1.44</v>
      </c>
      <c r="BB113" s="19" t="n">
        <v>0</v>
      </c>
      <c r="BC113" s="19" t="n">
        <v>0</v>
      </c>
      <c r="BD113" s="19" t="n">
        <v>0</v>
      </c>
      <c r="BE113" s="19" t="n">
        <v>0</v>
      </c>
      <c r="BF113" s="19" t="n">
        <v>0</v>
      </c>
      <c r="BG113" s="19" t="n">
        <v>0</v>
      </c>
      <c r="BH113" s="19" t="n">
        <v>0</v>
      </c>
      <c r="BI113" s="19" t="n">
        <v>0</v>
      </c>
      <c r="BJ113" s="19" t="n">
        <v>0</v>
      </c>
      <c r="BK113" s="19" t="n">
        <v>0</v>
      </c>
      <c r="BL113" s="19" t="n">
        <v>0</v>
      </c>
      <c r="BM113" s="19" t="n">
        <v>0</v>
      </c>
      <c r="BN113" s="19" t="n">
        <v>0</v>
      </c>
      <c r="BO113" s="19" t="n">
        <v>0</v>
      </c>
      <c r="BP113" s="19" t="n">
        <v>0</v>
      </c>
      <c r="BQ113" s="19" t="n">
        <v>0</v>
      </c>
      <c r="BR113" s="19" t="n">
        <v>0</v>
      </c>
      <c r="BS113" s="19" t="n">
        <v>0</v>
      </c>
      <c r="BT113" s="19" t="n">
        <v>0</v>
      </c>
      <c r="BU113" s="19" t="n">
        <v>0</v>
      </c>
      <c r="BV113" s="19" t="n">
        <v>0</v>
      </c>
      <c r="BW113" s="19" t="n">
        <v>0</v>
      </c>
      <c r="BX113" s="19" t="n">
        <v>0</v>
      </c>
      <c r="BY113" s="19" t="n">
        <v>0</v>
      </c>
      <c r="BZ113" s="19" t="n">
        <v>28.15</v>
      </c>
      <c r="CB113" s="19" t="n">
        <v>32.64</v>
      </c>
      <c r="CD113" s="19" t="n">
        <v>0</v>
      </c>
      <c r="CE113" s="19" t="n">
        <v>0</v>
      </c>
      <c r="CF113" s="19" t="n">
        <v>0</v>
      </c>
      <c r="CG113" s="19" t="n">
        <v>0</v>
      </c>
      <c r="CH113" s="19" t="n">
        <v>0</v>
      </c>
      <c r="CI113" s="19" t="n">
        <v>0</v>
      </c>
    </row>
    <row r="114" s="19" customFormat="true" ht="13.8" hidden="false" customHeight="false" outlineLevel="0" collapsed="false">
      <c r="A114" s="19" t="str">
        <f aca="false">"478"</f>
        <v>478</v>
      </c>
      <c r="B114" s="19" t="s">
        <v>123</v>
      </c>
      <c r="C114" s="20" t="str">
        <f aca="false">"200"</f>
        <v>200</v>
      </c>
      <c r="D114" s="20" t="n">
        <v>12.2</v>
      </c>
      <c r="E114" s="20" t="n">
        <v>16.9</v>
      </c>
      <c r="F114" s="20" t="n">
        <v>39.23</v>
      </c>
      <c r="G114" s="20" t="n">
        <v>354.79809</v>
      </c>
      <c r="H114" s="19" t="n">
        <v>8.69</v>
      </c>
      <c r="I114" s="19" t="n">
        <v>3.9</v>
      </c>
      <c r="J114" s="19" t="n">
        <v>6.53</v>
      </c>
      <c r="K114" s="19" t="n">
        <v>0</v>
      </c>
      <c r="L114" s="19" t="n">
        <v>3.92</v>
      </c>
      <c r="M114" s="19" t="n">
        <v>31.94</v>
      </c>
      <c r="N114" s="19" t="n">
        <v>3.38</v>
      </c>
      <c r="O114" s="19" t="n">
        <v>0</v>
      </c>
      <c r="P114" s="19" t="n">
        <v>0</v>
      </c>
      <c r="Q114" s="19" t="n">
        <v>0.45</v>
      </c>
      <c r="R114" s="19" t="n">
        <v>3.47</v>
      </c>
      <c r="S114" s="19" t="n">
        <v>256.38</v>
      </c>
      <c r="T114" s="19" t="n">
        <v>916.97</v>
      </c>
      <c r="U114" s="19" t="n">
        <v>33.31</v>
      </c>
      <c r="V114" s="19" t="n">
        <v>48.87</v>
      </c>
      <c r="W114" s="19" t="n">
        <v>178.07</v>
      </c>
      <c r="X114" s="19" t="n">
        <v>2.27</v>
      </c>
      <c r="Y114" s="19" t="n">
        <v>57.75</v>
      </c>
      <c r="Z114" s="19" t="n">
        <v>62.4</v>
      </c>
      <c r="AA114" s="19" t="n">
        <v>109.61</v>
      </c>
      <c r="AB114" s="19" t="n">
        <v>3.13</v>
      </c>
      <c r="AC114" s="19" t="n">
        <v>0.21</v>
      </c>
      <c r="AD114" s="19" t="n">
        <v>0.19</v>
      </c>
      <c r="AE114" s="19" t="n">
        <v>5.45</v>
      </c>
      <c r="AF114" s="19" t="n">
        <v>9.89</v>
      </c>
      <c r="AG114" s="19" t="n">
        <v>16.31</v>
      </c>
      <c r="AH114" s="19" t="n">
        <v>0</v>
      </c>
      <c r="AI114" s="19" t="n">
        <v>497.24</v>
      </c>
      <c r="AJ114" s="19" t="n">
        <v>564.09</v>
      </c>
      <c r="AK114" s="19" t="n">
        <v>805.27</v>
      </c>
      <c r="AL114" s="19" t="n">
        <v>977.31</v>
      </c>
      <c r="AM114" s="19" t="n">
        <v>236.17</v>
      </c>
      <c r="AN114" s="19" t="n">
        <v>484.73</v>
      </c>
      <c r="AO114" s="19" t="n">
        <v>37.11</v>
      </c>
      <c r="AP114" s="19" t="n">
        <v>484.32</v>
      </c>
      <c r="AQ114" s="19" t="n">
        <v>102.31</v>
      </c>
      <c r="AR114" s="19" t="n">
        <v>278.01</v>
      </c>
      <c r="AS114" s="19" t="n">
        <v>124.37</v>
      </c>
      <c r="AT114" s="19" t="n">
        <v>245.47</v>
      </c>
      <c r="AU114" s="19" t="n">
        <v>72.27</v>
      </c>
      <c r="AV114" s="19" t="n">
        <v>388.6</v>
      </c>
      <c r="AW114" s="19" t="n">
        <v>0</v>
      </c>
      <c r="AX114" s="19" t="n">
        <v>54.68</v>
      </c>
      <c r="AY114" s="19" t="n">
        <v>49.87</v>
      </c>
      <c r="AZ114" s="19" t="n">
        <v>336.98</v>
      </c>
      <c r="BA114" s="19" t="n">
        <v>121.82</v>
      </c>
      <c r="BB114" s="19" t="n">
        <v>0.27</v>
      </c>
      <c r="BC114" s="19" t="n">
        <v>0.06</v>
      </c>
      <c r="BD114" s="19" t="n">
        <v>0.05</v>
      </c>
      <c r="BE114" s="19" t="n">
        <v>0.14</v>
      </c>
      <c r="BF114" s="19" t="n">
        <v>0.18</v>
      </c>
      <c r="BG114" s="19" t="n">
        <v>0.58</v>
      </c>
      <c r="BH114" s="19" t="n">
        <v>0</v>
      </c>
      <c r="BI114" s="19" t="n">
        <v>2.15</v>
      </c>
      <c r="BJ114" s="19" t="n">
        <v>0</v>
      </c>
      <c r="BK114" s="19" t="n">
        <v>0.73</v>
      </c>
      <c r="BL114" s="19" t="n">
        <v>0.01</v>
      </c>
      <c r="BM114" s="19" t="n">
        <v>0.03</v>
      </c>
      <c r="BN114" s="19" t="n">
        <v>0</v>
      </c>
      <c r="BO114" s="19" t="n">
        <v>0</v>
      </c>
      <c r="BP114" s="19" t="n">
        <v>0.22</v>
      </c>
      <c r="BQ114" s="19" t="n">
        <v>2.82</v>
      </c>
      <c r="BR114" s="19" t="n">
        <v>0</v>
      </c>
      <c r="BS114" s="19" t="n">
        <v>0</v>
      </c>
      <c r="BT114" s="19" t="n">
        <v>2.49</v>
      </c>
      <c r="BU114" s="19" t="n">
        <v>0.01</v>
      </c>
      <c r="BV114" s="19" t="n">
        <v>0</v>
      </c>
      <c r="BW114" s="19" t="n">
        <v>0</v>
      </c>
      <c r="BX114" s="19" t="n">
        <v>0</v>
      </c>
      <c r="BY114" s="19" t="n">
        <v>0</v>
      </c>
      <c r="BZ114" s="19" t="n">
        <v>196.75</v>
      </c>
      <c r="CB114" s="19" t="n">
        <v>68.15</v>
      </c>
      <c r="CD114" s="19" t="n">
        <v>0</v>
      </c>
      <c r="CE114" s="19" t="n">
        <v>0</v>
      </c>
      <c r="CF114" s="19" t="n">
        <v>0</v>
      </c>
      <c r="CG114" s="19" t="n">
        <v>0</v>
      </c>
      <c r="CH114" s="19" t="n">
        <v>0</v>
      </c>
      <c r="CI114" s="19" t="n">
        <v>0</v>
      </c>
    </row>
    <row r="115" s="19" customFormat="true" ht="13.8" hidden="false" customHeight="false" outlineLevel="0" collapsed="false">
      <c r="A115" s="19" t="str">
        <f aca="false">"-"</f>
        <v>-</v>
      </c>
      <c r="B115" s="19" t="s">
        <v>118</v>
      </c>
      <c r="C115" s="20" t="str">
        <f aca="false">"200"</f>
        <v>200</v>
      </c>
      <c r="D115" s="20" t="n">
        <v>1</v>
      </c>
      <c r="E115" s="20" t="n">
        <v>0.2</v>
      </c>
      <c r="F115" s="20" t="n">
        <v>20.6</v>
      </c>
      <c r="G115" s="20" t="n">
        <v>86.48</v>
      </c>
      <c r="H115" s="19" t="n">
        <v>0</v>
      </c>
      <c r="I115" s="19" t="n">
        <v>0</v>
      </c>
      <c r="J115" s="19" t="n">
        <v>0</v>
      </c>
      <c r="K115" s="19" t="n">
        <v>0</v>
      </c>
      <c r="L115" s="19" t="n">
        <v>19.8</v>
      </c>
      <c r="M115" s="19" t="n">
        <v>0.4</v>
      </c>
      <c r="N115" s="19" t="n">
        <v>0.4</v>
      </c>
      <c r="O115" s="19" t="n">
        <v>0</v>
      </c>
      <c r="P115" s="19" t="n">
        <v>0</v>
      </c>
      <c r="Q115" s="19" t="n">
        <v>1</v>
      </c>
      <c r="R115" s="19" t="n">
        <v>0.6</v>
      </c>
      <c r="S115" s="19" t="n">
        <v>52</v>
      </c>
      <c r="T115" s="19" t="n">
        <v>240</v>
      </c>
      <c r="U115" s="19" t="n">
        <v>14</v>
      </c>
      <c r="V115" s="19" t="n">
        <v>8</v>
      </c>
      <c r="W115" s="19" t="n">
        <v>14</v>
      </c>
      <c r="X115" s="19" t="n">
        <v>2.8</v>
      </c>
      <c r="Y115" s="19" t="n">
        <v>0</v>
      </c>
      <c r="Z115" s="19" t="n">
        <v>0</v>
      </c>
      <c r="AA115" s="19" t="n">
        <v>0</v>
      </c>
      <c r="AB115" s="19" t="n">
        <v>0.2</v>
      </c>
      <c r="AC115" s="19" t="n">
        <v>0.02</v>
      </c>
      <c r="AD115" s="19" t="n">
        <v>0.02</v>
      </c>
      <c r="AE115" s="19" t="n">
        <v>0.2</v>
      </c>
      <c r="AF115" s="19" t="n">
        <v>0.4</v>
      </c>
      <c r="AG115" s="19" t="n">
        <v>4</v>
      </c>
      <c r="AH115" s="19" t="n">
        <v>0.4</v>
      </c>
      <c r="AI115" s="19" t="n">
        <v>0</v>
      </c>
      <c r="AJ115" s="19" t="n">
        <v>0</v>
      </c>
      <c r="AK115" s="19" t="n">
        <v>28</v>
      </c>
      <c r="AL115" s="19" t="n">
        <v>28</v>
      </c>
      <c r="AM115" s="19" t="n">
        <v>4</v>
      </c>
      <c r="AN115" s="19" t="n">
        <v>16</v>
      </c>
      <c r="AO115" s="19" t="n">
        <v>4</v>
      </c>
      <c r="AP115" s="19" t="n">
        <v>14</v>
      </c>
      <c r="AQ115" s="19" t="n">
        <v>26</v>
      </c>
      <c r="AR115" s="19" t="n">
        <v>16</v>
      </c>
      <c r="AS115" s="19" t="n">
        <v>116</v>
      </c>
      <c r="AT115" s="19" t="n">
        <v>10</v>
      </c>
      <c r="AU115" s="19" t="n">
        <v>22</v>
      </c>
      <c r="AV115" s="19" t="n">
        <v>64</v>
      </c>
      <c r="AW115" s="19" t="n">
        <v>0</v>
      </c>
      <c r="AX115" s="19" t="n">
        <v>20</v>
      </c>
      <c r="AY115" s="19" t="n">
        <v>24</v>
      </c>
      <c r="AZ115" s="19" t="n">
        <v>10</v>
      </c>
      <c r="BA115" s="19" t="n">
        <v>8</v>
      </c>
      <c r="BB115" s="19" t="n">
        <v>0</v>
      </c>
      <c r="BC115" s="19" t="n">
        <v>0</v>
      </c>
      <c r="BD115" s="19" t="n">
        <v>0</v>
      </c>
      <c r="BE115" s="19" t="n">
        <v>0</v>
      </c>
      <c r="BF115" s="19" t="n">
        <v>0</v>
      </c>
      <c r="BG115" s="19" t="n">
        <v>0</v>
      </c>
      <c r="BH115" s="19" t="n">
        <v>0</v>
      </c>
      <c r="BI115" s="19" t="n">
        <v>0</v>
      </c>
      <c r="BJ115" s="19" t="n">
        <v>0</v>
      </c>
      <c r="BK115" s="19" t="n">
        <v>0</v>
      </c>
      <c r="BL115" s="19" t="n">
        <v>0</v>
      </c>
      <c r="BM115" s="19" t="n">
        <v>0</v>
      </c>
      <c r="BN115" s="19" t="n">
        <v>0</v>
      </c>
      <c r="BO115" s="19" t="n">
        <v>0</v>
      </c>
      <c r="BP115" s="19" t="n">
        <v>0</v>
      </c>
      <c r="BQ115" s="19" t="n">
        <v>0</v>
      </c>
      <c r="BR115" s="19" t="n">
        <v>0</v>
      </c>
      <c r="BS115" s="19" t="n">
        <v>0</v>
      </c>
      <c r="BT115" s="19" t="n">
        <v>0</v>
      </c>
      <c r="BU115" s="19" t="n">
        <v>0</v>
      </c>
      <c r="BV115" s="19" t="n">
        <v>0</v>
      </c>
      <c r="BW115" s="19" t="n">
        <v>0</v>
      </c>
      <c r="BX115" s="19" t="n">
        <v>0</v>
      </c>
      <c r="BY115" s="19" t="n">
        <v>0</v>
      </c>
      <c r="BZ115" s="19" t="n">
        <v>176.2</v>
      </c>
      <c r="CB115" s="19" t="n">
        <v>0</v>
      </c>
      <c r="CD115" s="19" t="n">
        <v>0</v>
      </c>
      <c r="CE115" s="19" t="n">
        <v>0</v>
      </c>
      <c r="CF115" s="19" t="n">
        <v>0</v>
      </c>
      <c r="CG115" s="19" t="n">
        <v>0</v>
      </c>
      <c r="CH115" s="19" t="n">
        <v>0</v>
      </c>
      <c r="CI115" s="19" t="n">
        <v>0</v>
      </c>
    </row>
    <row r="116" s="21" customFormat="true" ht="13.8" hidden="false" customHeight="false" outlineLevel="0" collapsed="false">
      <c r="A116" s="21" t="str">
        <f aca="false">"-"</f>
        <v>-</v>
      </c>
      <c r="B116" s="21" t="s">
        <v>87</v>
      </c>
      <c r="C116" s="22" t="str">
        <f aca="false">"60"</f>
        <v>60</v>
      </c>
      <c r="D116" s="22" t="n">
        <v>3.97</v>
      </c>
      <c r="E116" s="22" t="n">
        <v>0.39</v>
      </c>
      <c r="F116" s="22" t="n">
        <v>28.14</v>
      </c>
      <c r="G116" s="22" t="n">
        <v>134.3406</v>
      </c>
      <c r="H116" s="21" t="n">
        <v>0</v>
      </c>
      <c r="I116" s="21" t="n">
        <v>0</v>
      </c>
      <c r="J116" s="21" t="n">
        <v>0</v>
      </c>
      <c r="K116" s="21" t="n">
        <v>0</v>
      </c>
      <c r="L116" s="21" t="n">
        <v>0.66</v>
      </c>
      <c r="M116" s="21" t="n">
        <v>27.36</v>
      </c>
      <c r="N116" s="21" t="n">
        <v>0.12</v>
      </c>
      <c r="O116" s="21" t="n">
        <v>0</v>
      </c>
      <c r="P116" s="21" t="n">
        <v>0</v>
      </c>
      <c r="Q116" s="21" t="n">
        <v>0</v>
      </c>
      <c r="R116" s="21" t="n">
        <v>1.08</v>
      </c>
      <c r="S116" s="21" t="n">
        <v>0</v>
      </c>
      <c r="T116" s="21" t="n">
        <v>0</v>
      </c>
      <c r="U116" s="21" t="n">
        <v>0</v>
      </c>
      <c r="V116" s="21" t="n">
        <v>0</v>
      </c>
      <c r="W116" s="21" t="n">
        <v>0</v>
      </c>
      <c r="X116" s="21" t="n">
        <v>0</v>
      </c>
      <c r="Y116" s="21" t="n">
        <v>0</v>
      </c>
      <c r="Z116" s="21" t="n">
        <v>0</v>
      </c>
      <c r="AA116" s="21" t="n">
        <v>0</v>
      </c>
      <c r="AB116" s="21" t="n">
        <v>0</v>
      </c>
      <c r="AC116" s="21" t="n">
        <v>0</v>
      </c>
      <c r="AD116" s="21" t="n">
        <v>0</v>
      </c>
      <c r="AE116" s="21" t="n">
        <v>0</v>
      </c>
      <c r="AF116" s="21" t="n">
        <v>0</v>
      </c>
      <c r="AG116" s="21" t="n">
        <v>0</v>
      </c>
      <c r="AH116" s="21" t="n">
        <v>0</v>
      </c>
      <c r="AI116" s="21" t="n">
        <v>191.57</v>
      </c>
      <c r="AJ116" s="21" t="n">
        <v>199.4</v>
      </c>
      <c r="AK116" s="21" t="n">
        <v>305.37</v>
      </c>
      <c r="AL116" s="21" t="n">
        <v>101.27</v>
      </c>
      <c r="AM116" s="21" t="n">
        <v>60.03</v>
      </c>
      <c r="AN116" s="21" t="n">
        <v>120.06</v>
      </c>
      <c r="AO116" s="21" t="n">
        <v>45.41</v>
      </c>
      <c r="AP116" s="21" t="n">
        <v>217.15</v>
      </c>
      <c r="AQ116" s="21" t="n">
        <v>134.68</v>
      </c>
      <c r="AR116" s="21" t="n">
        <v>187.92</v>
      </c>
      <c r="AS116" s="21" t="n">
        <v>155.03</v>
      </c>
      <c r="AT116" s="21" t="n">
        <v>81.43</v>
      </c>
      <c r="AU116" s="21" t="n">
        <v>144.07</v>
      </c>
      <c r="AV116" s="21" t="n">
        <v>1204.78</v>
      </c>
      <c r="AW116" s="21" t="n">
        <v>0</v>
      </c>
      <c r="AX116" s="21" t="n">
        <v>392.54</v>
      </c>
      <c r="AY116" s="21" t="n">
        <v>170.69</v>
      </c>
      <c r="AZ116" s="21" t="n">
        <v>113.27</v>
      </c>
      <c r="BA116" s="21" t="n">
        <v>89.78</v>
      </c>
      <c r="BB116" s="21" t="n">
        <v>0</v>
      </c>
      <c r="BC116" s="21" t="n">
        <v>0</v>
      </c>
      <c r="BD116" s="21" t="n">
        <v>0</v>
      </c>
      <c r="BE116" s="21" t="n">
        <v>0</v>
      </c>
      <c r="BF116" s="21" t="n">
        <v>0</v>
      </c>
      <c r="BG116" s="21" t="n">
        <v>0</v>
      </c>
      <c r="BH116" s="21" t="n">
        <v>0</v>
      </c>
      <c r="BI116" s="21" t="n">
        <v>0.05</v>
      </c>
      <c r="BJ116" s="21" t="n">
        <v>0</v>
      </c>
      <c r="BK116" s="21" t="n">
        <v>0</v>
      </c>
      <c r="BL116" s="21" t="n">
        <v>0</v>
      </c>
      <c r="BM116" s="21" t="n">
        <v>0</v>
      </c>
      <c r="BN116" s="21" t="n">
        <v>0</v>
      </c>
      <c r="BO116" s="21" t="n">
        <v>0</v>
      </c>
      <c r="BP116" s="21" t="n">
        <v>0</v>
      </c>
      <c r="BQ116" s="21" t="n">
        <v>0.04</v>
      </c>
      <c r="BR116" s="21" t="n">
        <v>0</v>
      </c>
      <c r="BS116" s="21" t="n">
        <v>0</v>
      </c>
      <c r="BT116" s="21" t="n">
        <v>0.17</v>
      </c>
      <c r="BU116" s="21" t="n">
        <v>0.01</v>
      </c>
      <c r="BV116" s="21" t="n">
        <v>0</v>
      </c>
      <c r="BW116" s="21" t="n">
        <v>0</v>
      </c>
      <c r="BX116" s="21" t="n">
        <v>0</v>
      </c>
      <c r="BY116" s="21" t="n">
        <v>0</v>
      </c>
      <c r="BZ116" s="21" t="n">
        <v>23.46</v>
      </c>
      <c r="CB116" s="21" t="n">
        <v>0</v>
      </c>
      <c r="CD116" s="21" t="n">
        <v>0</v>
      </c>
      <c r="CE116" s="21" t="n">
        <v>0</v>
      </c>
      <c r="CF116" s="21" t="n">
        <v>0</v>
      </c>
      <c r="CG116" s="21" t="n">
        <v>0</v>
      </c>
      <c r="CH116" s="21" t="n">
        <v>0</v>
      </c>
      <c r="CI116" s="21" t="n">
        <v>0</v>
      </c>
    </row>
    <row r="117" s="23" customFormat="true" ht="13.8" hidden="false" customHeight="false" outlineLevel="0" collapsed="false">
      <c r="B117" s="23" t="s">
        <v>88</v>
      </c>
      <c r="C117" s="24"/>
      <c r="D117" s="24" t="n">
        <v>17.49</v>
      </c>
      <c r="E117" s="24" t="n">
        <v>17.54</v>
      </c>
      <c r="F117" s="24" t="n">
        <v>89.42</v>
      </c>
      <c r="G117" s="24" t="n">
        <v>582.93</v>
      </c>
      <c r="H117" s="23" t="n">
        <v>8.69</v>
      </c>
      <c r="I117" s="23" t="n">
        <v>3.9</v>
      </c>
      <c r="J117" s="23" t="n">
        <v>6.53</v>
      </c>
      <c r="K117" s="23" t="n">
        <v>0</v>
      </c>
      <c r="L117" s="23" t="n">
        <v>25.35</v>
      </c>
      <c r="M117" s="23" t="n">
        <v>59.78</v>
      </c>
      <c r="N117" s="23" t="n">
        <v>4.29</v>
      </c>
      <c r="O117" s="23" t="n">
        <v>0</v>
      </c>
      <c r="P117" s="23" t="n">
        <v>0</v>
      </c>
      <c r="Q117" s="23" t="n">
        <v>1.69</v>
      </c>
      <c r="R117" s="23" t="n">
        <v>5.37</v>
      </c>
      <c r="S117" s="23" t="n">
        <v>309.3</v>
      </c>
      <c r="T117" s="23" t="n">
        <v>1235.06</v>
      </c>
      <c r="U117" s="23" t="n">
        <v>51.08</v>
      </c>
      <c r="V117" s="23" t="n">
        <v>62.19</v>
      </c>
      <c r="W117" s="23" t="n">
        <v>198.99</v>
      </c>
      <c r="X117" s="23" t="n">
        <v>5.3</v>
      </c>
      <c r="Y117" s="23" t="n">
        <v>57.75</v>
      </c>
      <c r="Z117" s="23" t="n">
        <v>258.24</v>
      </c>
      <c r="AA117" s="23" t="n">
        <v>150.3</v>
      </c>
      <c r="AB117" s="23" t="n">
        <v>3.54</v>
      </c>
      <c r="AC117" s="23" t="n">
        <v>0.25</v>
      </c>
      <c r="AD117" s="23" t="n">
        <v>0.22</v>
      </c>
      <c r="AE117" s="23" t="n">
        <v>5.77</v>
      </c>
      <c r="AF117" s="23" t="n">
        <v>10.5</v>
      </c>
      <c r="AG117" s="23" t="n">
        <v>23.37</v>
      </c>
      <c r="AH117" s="23" t="n">
        <v>0.4</v>
      </c>
      <c r="AI117" s="23" t="n">
        <v>695.72</v>
      </c>
      <c r="AJ117" s="23" t="n">
        <v>770.97</v>
      </c>
      <c r="AK117" s="23" t="n">
        <v>1148.99</v>
      </c>
      <c r="AL117" s="23" t="n">
        <v>1118.08</v>
      </c>
      <c r="AM117" s="23" t="n">
        <v>302.22</v>
      </c>
      <c r="AN117" s="23" t="n">
        <v>629.14</v>
      </c>
      <c r="AO117" s="23" t="n">
        <v>88.83</v>
      </c>
      <c r="AP117" s="23" t="n">
        <v>722.66</v>
      </c>
      <c r="AQ117" s="23" t="n">
        <v>270.75</v>
      </c>
      <c r="AR117" s="23" t="n">
        <v>488.55</v>
      </c>
      <c r="AS117" s="23" t="n">
        <v>435.1</v>
      </c>
      <c r="AT117" s="23" t="n">
        <v>341.51</v>
      </c>
      <c r="AU117" s="23" t="n">
        <v>244.1</v>
      </c>
      <c r="AV117" s="23" t="n">
        <v>1805.22</v>
      </c>
      <c r="AW117" s="23" t="n">
        <v>0</v>
      </c>
      <c r="AX117" s="23" t="n">
        <v>472.69</v>
      </c>
      <c r="AY117" s="23" t="n">
        <v>252.05</v>
      </c>
      <c r="AZ117" s="23" t="n">
        <v>467.45</v>
      </c>
      <c r="BA117" s="23" t="n">
        <v>221.04</v>
      </c>
      <c r="BB117" s="23" t="n">
        <v>0.27</v>
      </c>
      <c r="BC117" s="23" t="n">
        <v>0.06</v>
      </c>
      <c r="BD117" s="23" t="n">
        <v>0.05</v>
      </c>
      <c r="BE117" s="23" t="n">
        <v>0.14</v>
      </c>
      <c r="BF117" s="23" t="n">
        <v>0.18</v>
      </c>
      <c r="BG117" s="23" t="n">
        <v>0.58</v>
      </c>
      <c r="BH117" s="23" t="n">
        <v>0</v>
      </c>
      <c r="BI117" s="23" t="n">
        <v>2.2</v>
      </c>
      <c r="BJ117" s="23" t="n">
        <v>0</v>
      </c>
      <c r="BK117" s="23" t="n">
        <v>0.74</v>
      </c>
      <c r="BL117" s="23" t="n">
        <v>0.01</v>
      </c>
      <c r="BM117" s="23" t="n">
        <v>0.03</v>
      </c>
      <c r="BN117" s="23" t="n">
        <v>0</v>
      </c>
      <c r="BO117" s="23" t="n">
        <v>0</v>
      </c>
      <c r="BP117" s="23" t="n">
        <v>0.22</v>
      </c>
      <c r="BQ117" s="23" t="n">
        <v>2.86</v>
      </c>
      <c r="BR117" s="23" t="n">
        <v>0</v>
      </c>
      <c r="BS117" s="23" t="n">
        <v>0</v>
      </c>
      <c r="BT117" s="23" t="n">
        <v>2.66</v>
      </c>
      <c r="BU117" s="23" t="n">
        <v>0.01</v>
      </c>
      <c r="BV117" s="23" t="n">
        <v>0</v>
      </c>
      <c r="BW117" s="23" t="n">
        <v>0</v>
      </c>
      <c r="BX117" s="23" t="n">
        <v>0</v>
      </c>
      <c r="BY117" s="23" t="n">
        <v>0</v>
      </c>
      <c r="BZ117" s="23" t="n">
        <v>424.56</v>
      </c>
      <c r="CA117" s="23" t="n">
        <f aca="false">$G$117/$G$126*100</f>
        <v>40.6138089597993</v>
      </c>
      <c r="CB117" s="23" t="n">
        <v>100.79</v>
      </c>
      <c r="CD117" s="23" t="n">
        <v>0</v>
      </c>
      <c r="CE117" s="23" t="n">
        <v>0</v>
      </c>
      <c r="CF117" s="23" t="n">
        <v>0</v>
      </c>
      <c r="CG117" s="23" t="n">
        <v>0</v>
      </c>
      <c r="CH117" s="23" t="n">
        <v>0</v>
      </c>
      <c r="CI117" s="23" t="n">
        <v>0</v>
      </c>
    </row>
    <row r="118" s="13" customFormat="true" ht="13.8" hidden="false" customHeight="false" outlineLevel="0" collapsed="false">
      <c r="B118" s="13" t="s">
        <v>89</v>
      </c>
      <c r="C118" s="18"/>
      <c r="D118" s="18"/>
      <c r="E118" s="18"/>
      <c r="F118" s="18"/>
      <c r="G118" s="18"/>
    </row>
    <row r="119" s="19" customFormat="true" ht="13.8" hidden="false" customHeight="false" outlineLevel="0" collapsed="false">
      <c r="A119" s="19" t="str">
        <f aca="false">"71"</f>
        <v>71</v>
      </c>
      <c r="B119" s="19" t="s">
        <v>124</v>
      </c>
      <c r="C119" s="20" t="str">
        <f aca="false">"60"</f>
        <v>60</v>
      </c>
      <c r="D119" s="20" t="n">
        <v>0.86</v>
      </c>
      <c r="E119" s="20" t="n">
        <v>5.97</v>
      </c>
      <c r="F119" s="20" t="n">
        <v>4.42</v>
      </c>
      <c r="G119" s="20" t="n">
        <v>73.346026614</v>
      </c>
      <c r="H119" s="19" t="n">
        <v>0.75</v>
      </c>
      <c r="I119" s="19" t="n">
        <v>3.9</v>
      </c>
      <c r="J119" s="19" t="n">
        <v>0</v>
      </c>
      <c r="K119" s="19" t="n">
        <v>0</v>
      </c>
      <c r="L119" s="19" t="n">
        <v>2.15</v>
      </c>
      <c r="M119" s="19" t="n">
        <v>1.35</v>
      </c>
      <c r="N119" s="19" t="n">
        <v>0.93</v>
      </c>
      <c r="O119" s="19" t="n">
        <v>0</v>
      </c>
      <c r="P119" s="19" t="n">
        <v>0</v>
      </c>
      <c r="Q119" s="19" t="n">
        <v>0.2</v>
      </c>
      <c r="R119" s="19" t="n">
        <v>0.94</v>
      </c>
      <c r="S119" s="19" t="n">
        <v>184.5</v>
      </c>
      <c r="T119" s="19" t="n">
        <v>85.18</v>
      </c>
      <c r="U119" s="19" t="n">
        <v>13.52</v>
      </c>
      <c r="V119" s="19" t="n">
        <v>7.74</v>
      </c>
      <c r="W119" s="19" t="n">
        <v>16.6</v>
      </c>
      <c r="X119" s="19" t="n">
        <v>0.33</v>
      </c>
      <c r="Y119" s="19" t="n">
        <v>0</v>
      </c>
      <c r="Z119" s="19" t="n">
        <v>606.19</v>
      </c>
      <c r="AA119" s="19" t="n">
        <v>121.24</v>
      </c>
      <c r="AB119" s="19" t="n">
        <v>2.71</v>
      </c>
      <c r="AC119" s="19" t="n">
        <v>0.01</v>
      </c>
      <c r="AD119" s="19" t="n">
        <v>0.01</v>
      </c>
      <c r="AE119" s="19" t="n">
        <v>0.12</v>
      </c>
      <c r="AF119" s="19" t="n">
        <v>0.22</v>
      </c>
      <c r="AG119" s="19" t="n">
        <v>4.21</v>
      </c>
      <c r="AH119" s="19" t="n">
        <v>0</v>
      </c>
      <c r="AI119" s="19" t="n">
        <v>9.47</v>
      </c>
      <c r="AJ119" s="19" t="n">
        <v>9.11</v>
      </c>
      <c r="AK119" s="19" t="n">
        <v>11.03</v>
      </c>
      <c r="AL119" s="19" t="n">
        <v>12.55</v>
      </c>
      <c r="AM119" s="19" t="n">
        <v>2.8</v>
      </c>
      <c r="AN119" s="19" t="n">
        <v>8.33</v>
      </c>
      <c r="AO119" s="19" t="n">
        <v>2.04</v>
      </c>
      <c r="AP119" s="19" t="n">
        <v>7.21</v>
      </c>
      <c r="AQ119" s="19" t="n">
        <v>6.23</v>
      </c>
      <c r="AR119" s="19" t="n">
        <v>8.75</v>
      </c>
      <c r="AS119" s="19" t="n">
        <v>36.51</v>
      </c>
      <c r="AT119" s="19" t="n">
        <v>2.04</v>
      </c>
      <c r="AU119" s="19" t="n">
        <v>4.98</v>
      </c>
      <c r="AV119" s="19" t="n">
        <v>37.38</v>
      </c>
      <c r="AW119" s="19" t="n">
        <v>0</v>
      </c>
      <c r="AX119" s="19" t="n">
        <v>5.83</v>
      </c>
      <c r="AY119" s="19" t="n">
        <v>7.41</v>
      </c>
      <c r="AZ119" s="19" t="n">
        <v>5.42</v>
      </c>
      <c r="BA119" s="19" t="n">
        <v>2</v>
      </c>
      <c r="BB119" s="19" t="n">
        <v>0</v>
      </c>
      <c r="BC119" s="19" t="n">
        <v>0</v>
      </c>
      <c r="BD119" s="19" t="n">
        <v>0</v>
      </c>
      <c r="BE119" s="19" t="n">
        <v>0</v>
      </c>
      <c r="BF119" s="19" t="n">
        <v>0</v>
      </c>
      <c r="BG119" s="19" t="n">
        <v>0</v>
      </c>
      <c r="BH119" s="19" t="n">
        <v>0</v>
      </c>
      <c r="BI119" s="19" t="n">
        <v>0.37</v>
      </c>
      <c r="BJ119" s="19" t="n">
        <v>0</v>
      </c>
      <c r="BK119" s="19" t="n">
        <v>0.24</v>
      </c>
      <c r="BL119" s="19" t="n">
        <v>0.02</v>
      </c>
      <c r="BM119" s="19" t="n">
        <v>0.04</v>
      </c>
      <c r="BN119" s="19" t="n">
        <v>0</v>
      </c>
      <c r="BO119" s="19" t="n">
        <v>0</v>
      </c>
      <c r="BP119" s="19" t="n">
        <v>0</v>
      </c>
      <c r="BQ119" s="19" t="n">
        <v>1.4</v>
      </c>
      <c r="BR119" s="19" t="n">
        <v>0</v>
      </c>
      <c r="BS119" s="19" t="n">
        <v>0</v>
      </c>
      <c r="BT119" s="19" t="n">
        <v>3.47</v>
      </c>
      <c r="BU119" s="19" t="n">
        <v>0</v>
      </c>
      <c r="BV119" s="19" t="n">
        <v>0</v>
      </c>
      <c r="BW119" s="19" t="n">
        <v>0</v>
      </c>
      <c r="BX119" s="19" t="n">
        <v>0</v>
      </c>
      <c r="BY119" s="19" t="n">
        <v>0</v>
      </c>
      <c r="BZ119" s="19" t="n">
        <v>48.75</v>
      </c>
      <c r="CB119" s="19" t="n">
        <v>101.03</v>
      </c>
      <c r="CD119" s="19" t="n">
        <v>0</v>
      </c>
      <c r="CE119" s="19" t="n">
        <v>0</v>
      </c>
      <c r="CF119" s="19" t="n">
        <v>0</v>
      </c>
      <c r="CG119" s="19" t="n">
        <v>0</v>
      </c>
      <c r="CH119" s="19" t="n">
        <v>0</v>
      </c>
      <c r="CI119" s="19" t="n">
        <v>0</v>
      </c>
    </row>
    <row r="120" s="19" customFormat="true" ht="13.8" hidden="false" customHeight="false" outlineLevel="0" collapsed="false">
      <c r="A120" s="19" t="str">
        <f aca="false">"135"</f>
        <v>135</v>
      </c>
      <c r="B120" s="19" t="s">
        <v>125</v>
      </c>
      <c r="C120" s="20" t="str">
        <f aca="false">"210"</f>
        <v>210</v>
      </c>
      <c r="D120" s="20" t="n">
        <v>1.74</v>
      </c>
      <c r="E120" s="20" t="n">
        <v>5.4</v>
      </c>
      <c r="F120" s="20" t="n">
        <v>10.44</v>
      </c>
      <c r="G120" s="20" t="n">
        <v>95.0044368</v>
      </c>
      <c r="H120" s="19" t="n">
        <v>3.37</v>
      </c>
      <c r="I120" s="19" t="n">
        <v>0.1</v>
      </c>
      <c r="J120" s="19" t="n">
        <v>3.33</v>
      </c>
      <c r="K120" s="19" t="n">
        <v>0</v>
      </c>
      <c r="L120" s="19" t="n">
        <v>2.96</v>
      </c>
      <c r="M120" s="19" t="n">
        <v>5.93</v>
      </c>
      <c r="N120" s="19" t="n">
        <v>1.54</v>
      </c>
      <c r="O120" s="19" t="n">
        <v>0</v>
      </c>
      <c r="P120" s="19" t="n">
        <v>0</v>
      </c>
      <c r="Q120" s="19" t="n">
        <v>0.25</v>
      </c>
      <c r="R120" s="19" t="n">
        <v>2.35</v>
      </c>
      <c r="S120" s="19" t="n">
        <v>637.11</v>
      </c>
      <c r="T120" s="19" t="n">
        <v>700.1</v>
      </c>
      <c r="U120" s="19" t="n">
        <v>85.07</v>
      </c>
      <c r="V120" s="19" t="n">
        <v>54.52</v>
      </c>
      <c r="W120" s="19" t="n">
        <v>87.47</v>
      </c>
      <c r="X120" s="19" t="n">
        <v>1.4</v>
      </c>
      <c r="Y120" s="19" t="n">
        <v>38.6</v>
      </c>
      <c r="Z120" s="19" t="n">
        <v>1045.44</v>
      </c>
      <c r="AA120" s="19" t="n">
        <v>232.5</v>
      </c>
      <c r="AB120" s="19" t="n">
        <v>0.65</v>
      </c>
      <c r="AC120" s="19" t="n">
        <v>0.1</v>
      </c>
      <c r="AD120" s="19" t="n">
        <v>0.09</v>
      </c>
      <c r="AE120" s="19" t="n">
        <v>1.18</v>
      </c>
      <c r="AF120" s="19" t="n">
        <v>1.89</v>
      </c>
      <c r="AG120" s="19" t="n">
        <v>15.83</v>
      </c>
      <c r="AH120" s="19" t="n">
        <v>0</v>
      </c>
      <c r="AI120" s="19" t="n">
        <v>26.05</v>
      </c>
      <c r="AJ120" s="19" t="n">
        <v>23.38</v>
      </c>
      <c r="AK120" s="19" t="n">
        <v>87.81</v>
      </c>
      <c r="AL120" s="19" t="n">
        <v>87.5</v>
      </c>
      <c r="AM120" s="19" t="n">
        <v>30.99</v>
      </c>
      <c r="AN120" s="19" t="n">
        <v>119.21</v>
      </c>
      <c r="AO120" s="19" t="n">
        <v>19.35</v>
      </c>
      <c r="AP120" s="19" t="n">
        <v>64.55</v>
      </c>
      <c r="AQ120" s="19" t="n">
        <v>84.16</v>
      </c>
      <c r="AR120" s="19" t="n">
        <v>219.09</v>
      </c>
      <c r="AS120" s="19" t="n">
        <v>202.3</v>
      </c>
      <c r="AT120" s="19" t="n">
        <v>30.62</v>
      </c>
      <c r="AU120" s="19" t="n">
        <v>43.8</v>
      </c>
      <c r="AV120" s="19" t="n">
        <v>305.85</v>
      </c>
      <c r="AW120" s="19" t="n">
        <v>1.67</v>
      </c>
      <c r="AX120" s="19" t="n">
        <v>181.24</v>
      </c>
      <c r="AY120" s="19" t="n">
        <v>137</v>
      </c>
      <c r="AZ120" s="19" t="n">
        <v>43.06</v>
      </c>
      <c r="BA120" s="19" t="n">
        <v>33.32</v>
      </c>
      <c r="BB120" s="19" t="n">
        <v>0.16</v>
      </c>
      <c r="BC120" s="19" t="n">
        <v>0.04</v>
      </c>
      <c r="BD120" s="19" t="n">
        <v>0.03</v>
      </c>
      <c r="BE120" s="19" t="n">
        <v>0.08</v>
      </c>
      <c r="BF120" s="19" t="n">
        <v>0.14</v>
      </c>
      <c r="BG120" s="19" t="n">
        <v>0.45</v>
      </c>
      <c r="BH120" s="19" t="n">
        <v>0.01</v>
      </c>
      <c r="BI120" s="19" t="n">
        <v>4.82</v>
      </c>
      <c r="BJ120" s="19" t="n">
        <v>0</v>
      </c>
      <c r="BK120" s="19" t="n">
        <v>4.64</v>
      </c>
      <c r="BL120" s="19" t="n">
        <v>0.72</v>
      </c>
      <c r="BM120" s="19" t="n">
        <v>0.05</v>
      </c>
      <c r="BN120" s="19" t="n">
        <v>0</v>
      </c>
      <c r="BO120" s="19" t="n">
        <v>0</v>
      </c>
      <c r="BP120" s="19" t="n">
        <v>0.3</v>
      </c>
      <c r="BQ120" s="19" t="n">
        <v>6.63</v>
      </c>
      <c r="BR120" s="19" t="n">
        <v>0</v>
      </c>
      <c r="BS120" s="19" t="n">
        <v>0</v>
      </c>
      <c r="BT120" s="19" t="n">
        <v>1.15</v>
      </c>
      <c r="BU120" s="19" t="n">
        <v>0.09</v>
      </c>
      <c r="BV120" s="19" t="n">
        <v>0.02</v>
      </c>
      <c r="BW120" s="19" t="n">
        <v>0</v>
      </c>
      <c r="BX120" s="19" t="n">
        <v>0</v>
      </c>
      <c r="BY120" s="19" t="n">
        <v>0</v>
      </c>
      <c r="BZ120" s="19" t="n">
        <v>223.12</v>
      </c>
      <c r="CB120" s="19" t="n">
        <v>212.84</v>
      </c>
      <c r="CD120" s="19" t="n">
        <v>0</v>
      </c>
      <c r="CE120" s="19" t="n">
        <v>0</v>
      </c>
      <c r="CF120" s="19" t="n">
        <v>0</v>
      </c>
      <c r="CG120" s="19" t="n">
        <v>0</v>
      </c>
      <c r="CH120" s="19" t="n">
        <v>0</v>
      </c>
      <c r="CI120" s="19" t="n">
        <v>0</v>
      </c>
    </row>
    <row r="121" s="19" customFormat="true" ht="13.8" hidden="false" customHeight="false" outlineLevel="0" collapsed="false">
      <c r="A121" s="19" t="str">
        <f aca="false">"451"</f>
        <v>451</v>
      </c>
      <c r="B121" s="19" t="s">
        <v>126</v>
      </c>
      <c r="C121" s="20" t="str">
        <f aca="false">"90"</f>
        <v>90</v>
      </c>
      <c r="D121" s="20" t="n">
        <v>13.9</v>
      </c>
      <c r="E121" s="20" t="n">
        <v>12.24</v>
      </c>
      <c r="F121" s="20" t="n">
        <v>12.76</v>
      </c>
      <c r="G121" s="20" t="n">
        <v>217.208988</v>
      </c>
      <c r="H121" s="19" t="n">
        <v>5.43</v>
      </c>
      <c r="I121" s="19" t="n">
        <v>3.51</v>
      </c>
      <c r="J121" s="19" t="n">
        <v>0</v>
      </c>
      <c r="K121" s="19" t="n">
        <v>0</v>
      </c>
      <c r="L121" s="19" t="n">
        <v>0.4</v>
      </c>
      <c r="M121" s="19" t="n">
        <v>11.91</v>
      </c>
      <c r="N121" s="19" t="n">
        <v>0.44</v>
      </c>
      <c r="O121" s="19" t="n">
        <v>0</v>
      </c>
      <c r="P121" s="19" t="n">
        <v>0</v>
      </c>
      <c r="Q121" s="19" t="n">
        <v>0.06</v>
      </c>
      <c r="R121" s="19" t="n">
        <v>1.64</v>
      </c>
      <c r="S121" s="19" t="n">
        <v>262.73</v>
      </c>
      <c r="T121" s="19" t="n">
        <v>199.13</v>
      </c>
      <c r="U121" s="19" t="n">
        <v>9.77</v>
      </c>
      <c r="V121" s="19" t="n">
        <v>17.11</v>
      </c>
      <c r="W121" s="19" t="n">
        <v>116.36</v>
      </c>
      <c r="X121" s="19" t="n">
        <v>2.01</v>
      </c>
      <c r="Y121" s="19" t="n">
        <v>0</v>
      </c>
      <c r="Z121" s="19" t="n">
        <v>0</v>
      </c>
      <c r="AA121" s="19" t="n">
        <v>0</v>
      </c>
      <c r="AB121" s="19" t="n">
        <v>2.81</v>
      </c>
      <c r="AC121" s="19" t="n">
        <v>0.05</v>
      </c>
      <c r="AD121" s="19" t="n">
        <v>0.1</v>
      </c>
      <c r="AE121" s="19" t="n">
        <v>3</v>
      </c>
      <c r="AF121" s="19" t="n">
        <v>5.86</v>
      </c>
      <c r="AG121" s="19" t="n">
        <v>0</v>
      </c>
      <c r="AH121" s="19" t="n">
        <v>0</v>
      </c>
      <c r="AI121" s="19" t="n">
        <v>711.33</v>
      </c>
      <c r="AJ121" s="19" t="n">
        <v>553.56</v>
      </c>
      <c r="AK121" s="19" t="n">
        <v>1025.16</v>
      </c>
      <c r="AL121" s="19" t="n">
        <v>1035.22</v>
      </c>
      <c r="AM121" s="19" t="n">
        <v>299.25</v>
      </c>
      <c r="AN121" s="19" t="n">
        <v>543.46</v>
      </c>
      <c r="AO121" s="19" t="n">
        <v>146.26</v>
      </c>
      <c r="AP121" s="19" t="n">
        <v>567.02</v>
      </c>
      <c r="AQ121" s="19" t="n">
        <v>726.82</v>
      </c>
      <c r="AR121" s="19" t="n">
        <v>715.31</v>
      </c>
      <c r="AS121" s="19" t="n">
        <v>1166.22</v>
      </c>
      <c r="AT121" s="19" t="n">
        <v>473.23</v>
      </c>
      <c r="AU121" s="19" t="n">
        <v>635.32</v>
      </c>
      <c r="AV121" s="19" t="n">
        <v>2299.49</v>
      </c>
      <c r="AW121" s="19" t="n">
        <v>183.48</v>
      </c>
      <c r="AX121" s="19" t="n">
        <v>549.13</v>
      </c>
      <c r="AY121" s="19" t="n">
        <v>543.83</v>
      </c>
      <c r="AZ121" s="19" t="n">
        <v>449.71</v>
      </c>
      <c r="BA121" s="19" t="n">
        <v>190.34</v>
      </c>
      <c r="BB121" s="19" t="n">
        <v>0</v>
      </c>
      <c r="BC121" s="19" t="n">
        <v>0</v>
      </c>
      <c r="BD121" s="19" t="n">
        <v>0</v>
      </c>
      <c r="BE121" s="19" t="n">
        <v>0</v>
      </c>
      <c r="BF121" s="19" t="n">
        <v>0</v>
      </c>
      <c r="BG121" s="19" t="n">
        <v>0</v>
      </c>
      <c r="BH121" s="19" t="n">
        <v>0</v>
      </c>
      <c r="BI121" s="19" t="n">
        <v>0.26</v>
      </c>
      <c r="BJ121" s="19" t="n">
        <v>0</v>
      </c>
      <c r="BK121" s="19" t="n">
        <v>0.17</v>
      </c>
      <c r="BL121" s="19" t="n">
        <v>0.01</v>
      </c>
      <c r="BM121" s="19" t="n">
        <v>0.03</v>
      </c>
      <c r="BN121" s="19" t="n">
        <v>0</v>
      </c>
      <c r="BO121" s="19" t="n">
        <v>0</v>
      </c>
      <c r="BP121" s="19" t="n">
        <v>0</v>
      </c>
      <c r="BQ121" s="19" t="n">
        <v>0.97</v>
      </c>
      <c r="BR121" s="19" t="n">
        <v>0</v>
      </c>
      <c r="BS121" s="19" t="n">
        <v>0</v>
      </c>
      <c r="BT121" s="19" t="n">
        <v>2.44</v>
      </c>
      <c r="BU121" s="19" t="n">
        <v>0</v>
      </c>
      <c r="BV121" s="19" t="n">
        <v>0</v>
      </c>
      <c r="BW121" s="19" t="n">
        <v>0</v>
      </c>
      <c r="BX121" s="19" t="n">
        <v>0</v>
      </c>
      <c r="BY121" s="19" t="n">
        <v>0</v>
      </c>
      <c r="BZ121" s="19" t="n">
        <v>71.98</v>
      </c>
      <c r="CB121" s="19" t="n">
        <v>0</v>
      </c>
      <c r="CD121" s="19" t="n">
        <v>0</v>
      </c>
      <c r="CE121" s="19" t="n">
        <v>0</v>
      </c>
      <c r="CF121" s="19" t="n">
        <v>0</v>
      </c>
      <c r="CG121" s="19" t="n">
        <v>0</v>
      </c>
      <c r="CH121" s="19" t="n">
        <v>0</v>
      </c>
      <c r="CI121" s="19" t="n">
        <v>0</v>
      </c>
    </row>
    <row r="122" s="19" customFormat="true" ht="13.8" hidden="false" customHeight="false" outlineLevel="0" collapsed="false">
      <c r="A122" s="19" t="str">
        <f aca="false">"330"</f>
        <v>330</v>
      </c>
      <c r="B122" s="19" t="s">
        <v>127</v>
      </c>
      <c r="C122" s="20" t="str">
        <f aca="false">"150"</f>
        <v>150</v>
      </c>
      <c r="D122" s="20" t="n">
        <v>13.9</v>
      </c>
      <c r="E122" s="20" t="n">
        <v>4.9</v>
      </c>
      <c r="F122" s="20" t="n">
        <v>39.81</v>
      </c>
      <c r="G122" s="20" t="n">
        <v>246.549864</v>
      </c>
      <c r="H122" s="19" t="n">
        <v>2.82</v>
      </c>
      <c r="I122" s="19" t="n">
        <v>0.13</v>
      </c>
      <c r="J122" s="19" t="n">
        <v>2.82</v>
      </c>
      <c r="K122" s="19" t="n">
        <v>0</v>
      </c>
      <c r="L122" s="19" t="n">
        <v>3.05</v>
      </c>
      <c r="M122" s="19" t="n">
        <v>29.42</v>
      </c>
      <c r="N122" s="19" t="n">
        <v>7.34</v>
      </c>
      <c r="O122" s="19" t="n">
        <v>0</v>
      </c>
      <c r="P122" s="19" t="n">
        <v>0</v>
      </c>
      <c r="Q122" s="19" t="n">
        <v>0</v>
      </c>
      <c r="R122" s="19" t="n">
        <v>2.53</v>
      </c>
      <c r="S122" s="19" t="n">
        <v>217.66</v>
      </c>
      <c r="T122" s="19" t="n">
        <v>553.83</v>
      </c>
      <c r="U122" s="19" t="n">
        <v>75.01</v>
      </c>
      <c r="V122" s="19" t="n">
        <v>67.12</v>
      </c>
      <c r="W122" s="19" t="n">
        <v>207.24</v>
      </c>
      <c r="X122" s="19" t="n">
        <v>4.28</v>
      </c>
      <c r="Y122" s="19" t="n">
        <v>17.7</v>
      </c>
      <c r="Z122" s="19" t="n">
        <v>20.96</v>
      </c>
      <c r="AA122" s="19" t="n">
        <v>34.09</v>
      </c>
      <c r="AB122" s="19" t="n">
        <v>0.55</v>
      </c>
      <c r="AC122" s="19" t="n">
        <v>0.42</v>
      </c>
      <c r="AD122" s="19" t="n">
        <v>0.09</v>
      </c>
      <c r="AE122" s="19" t="n">
        <v>1.27</v>
      </c>
      <c r="AF122" s="19" t="n">
        <v>4.69</v>
      </c>
      <c r="AG122" s="19" t="n">
        <v>0</v>
      </c>
      <c r="AH122" s="19" t="n">
        <v>0</v>
      </c>
      <c r="AI122" s="19" t="n">
        <v>684.79</v>
      </c>
      <c r="AJ122" s="19" t="n">
        <v>738.89</v>
      </c>
      <c r="AK122" s="19" t="n">
        <v>1118.93</v>
      </c>
      <c r="AL122" s="19" t="n">
        <v>1050.36</v>
      </c>
      <c r="AM122" s="19" t="n">
        <v>139.26</v>
      </c>
      <c r="AN122" s="19" t="n">
        <v>569.92</v>
      </c>
      <c r="AO122" s="19" t="n">
        <v>177.24</v>
      </c>
      <c r="AP122" s="19" t="n">
        <v>684.79</v>
      </c>
      <c r="AQ122" s="19" t="n">
        <v>616.92</v>
      </c>
      <c r="AR122" s="19" t="n">
        <v>1094.46</v>
      </c>
      <c r="AS122" s="19" t="n">
        <v>1508.93</v>
      </c>
      <c r="AT122" s="19" t="n">
        <v>312.36</v>
      </c>
      <c r="AU122" s="19" t="n">
        <v>643.67</v>
      </c>
      <c r="AV122" s="19" t="n">
        <v>2151.67</v>
      </c>
      <c r="AW122" s="19" t="n">
        <v>0</v>
      </c>
      <c r="AX122" s="19" t="n">
        <v>448.1</v>
      </c>
      <c r="AY122" s="19" t="n">
        <v>568.08</v>
      </c>
      <c r="AZ122" s="19" t="n">
        <v>468.21</v>
      </c>
      <c r="BA122" s="19" t="n">
        <v>169.48</v>
      </c>
      <c r="BB122" s="19" t="n">
        <v>0.16</v>
      </c>
      <c r="BC122" s="19" t="n">
        <v>0.04</v>
      </c>
      <c r="BD122" s="19" t="n">
        <v>0.03</v>
      </c>
      <c r="BE122" s="19" t="n">
        <v>0.08</v>
      </c>
      <c r="BF122" s="19" t="n">
        <v>0.11</v>
      </c>
      <c r="BG122" s="19" t="n">
        <v>0.34</v>
      </c>
      <c r="BH122" s="19" t="n">
        <v>0</v>
      </c>
      <c r="BI122" s="19" t="n">
        <v>1.21</v>
      </c>
      <c r="BJ122" s="19" t="n">
        <v>0</v>
      </c>
      <c r="BK122" s="19" t="n">
        <v>0.36</v>
      </c>
      <c r="BL122" s="19" t="n">
        <v>0.01</v>
      </c>
      <c r="BM122" s="19" t="n">
        <v>0</v>
      </c>
      <c r="BN122" s="19" t="n">
        <v>0</v>
      </c>
      <c r="BO122" s="19" t="n">
        <v>0</v>
      </c>
      <c r="BP122" s="19" t="n">
        <v>0.13</v>
      </c>
      <c r="BQ122" s="19" t="n">
        <v>1.23</v>
      </c>
      <c r="BR122" s="19" t="n">
        <v>0</v>
      </c>
      <c r="BS122" s="19" t="n">
        <v>0</v>
      </c>
      <c r="BT122" s="19" t="n">
        <v>0.7</v>
      </c>
      <c r="BU122" s="19" t="n">
        <v>0.08</v>
      </c>
      <c r="BV122" s="19" t="n">
        <v>0</v>
      </c>
      <c r="BW122" s="19" t="n">
        <v>0</v>
      </c>
      <c r="BX122" s="19" t="n">
        <v>0</v>
      </c>
      <c r="BY122" s="19" t="n">
        <v>0</v>
      </c>
      <c r="BZ122" s="19" t="n">
        <v>10.88</v>
      </c>
      <c r="CB122" s="19" t="n">
        <v>21.19</v>
      </c>
      <c r="CD122" s="19" t="n">
        <v>0</v>
      </c>
      <c r="CE122" s="19" t="n">
        <v>0</v>
      </c>
      <c r="CF122" s="19" t="n">
        <v>0</v>
      </c>
      <c r="CG122" s="19" t="n">
        <v>0</v>
      </c>
      <c r="CH122" s="19" t="n">
        <v>0</v>
      </c>
      <c r="CI122" s="19" t="n">
        <v>0</v>
      </c>
    </row>
    <row r="123" s="19" customFormat="true" ht="13.8" hidden="false" customHeight="false" outlineLevel="0" collapsed="false">
      <c r="A123" s="19" t="str">
        <f aca="false">"639"</f>
        <v>639</v>
      </c>
      <c r="B123" s="19" t="s">
        <v>128</v>
      </c>
      <c r="C123" s="20" t="str">
        <f aca="false">"200"</f>
        <v>200</v>
      </c>
      <c r="D123" s="20" t="n">
        <v>1.02</v>
      </c>
      <c r="E123" s="20" t="n">
        <v>0.06</v>
      </c>
      <c r="F123" s="20" t="n">
        <v>23.18</v>
      </c>
      <c r="G123" s="20" t="n">
        <v>87.59892</v>
      </c>
      <c r="H123" s="19" t="n">
        <v>0.02</v>
      </c>
      <c r="I123" s="19" t="n">
        <v>0</v>
      </c>
      <c r="J123" s="19" t="n">
        <v>0</v>
      </c>
      <c r="K123" s="19" t="n">
        <v>0</v>
      </c>
      <c r="L123" s="19" t="n">
        <v>19.19</v>
      </c>
      <c r="M123" s="19" t="n">
        <v>0.57</v>
      </c>
      <c r="N123" s="19" t="n">
        <v>3.42</v>
      </c>
      <c r="O123" s="19" t="n">
        <v>0</v>
      </c>
      <c r="P123" s="19" t="n">
        <v>0</v>
      </c>
      <c r="Q123" s="19" t="n">
        <v>0.3</v>
      </c>
      <c r="R123" s="19" t="n">
        <v>0.81</v>
      </c>
      <c r="S123" s="19" t="n">
        <v>45.05</v>
      </c>
      <c r="T123" s="19" t="n">
        <v>872.49</v>
      </c>
      <c r="U123" s="19" t="n">
        <v>106.7</v>
      </c>
      <c r="V123" s="19" t="n">
        <v>71.82</v>
      </c>
      <c r="W123" s="19" t="n">
        <v>85.75</v>
      </c>
      <c r="X123" s="19" t="n">
        <v>1.67</v>
      </c>
      <c r="Y123" s="19" t="n">
        <v>0</v>
      </c>
      <c r="Z123" s="19" t="n">
        <v>819</v>
      </c>
      <c r="AA123" s="19" t="n">
        <v>152.3</v>
      </c>
      <c r="AB123" s="19" t="n">
        <v>1.73</v>
      </c>
      <c r="AC123" s="19" t="n">
        <v>0.07</v>
      </c>
      <c r="AD123" s="19" t="n">
        <v>0.09</v>
      </c>
      <c r="AE123" s="19" t="n">
        <v>1.22</v>
      </c>
      <c r="AF123" s="19" t="n">
        <v>1.83</v>
      </c>
      <c r="AG123" s="19" t="n">
        <v>12.92</v>
      </c>
      <c r="AH123" s="19" t="n">
        <v>0</v>
      </c>
      <c r="AI123" s="19" t="n">
        <v>0.01</v>
      </c>
      <c r="AJ123" s="19" t="n">
        <v>0.01</v>
      </c>
      <c r="AK123" s="19" t="n">
        <v>24.71</v>
      </c>
      <c r="AL123" s="19" t="n">
        <v>26.77</v>
      </c>
      <c r="AM123" s="19" t="n">
        <v>20.58</v>
      </c>
      <c r="AN123" s="19" t="n">
        <v>102.91</v>
      </c>
      <c r="AO123" s="19" t="n">
        <v>4.12</v>
      </c>
      <c r="AP123" s="19" t="n">
        <v>24.71</v>
      </c>
      <c r="AQ123" s="19" t="n">
        <v>51.46</v>
      </c>
      <c r="AR123" s="19" t="n">
        <v>164.65</v>
      </c>
      <c r="AS123" s="19" t="n">
        <v>148.23</v>
      </c>
      <c r="AT123" s="19" t="n">
        <v>20.58</v>
      </c>
      <c r="AU123" s="19" t="n">
        <v>10.3</v>
      </c>
      <c r="AV123" s="19" t="n">
        <v>185.25</v>
      </c>
      <c r="AW123" s="19" t="n">
        <v>0</v>
      </c>
      <c r="AX123" s="19" t="n">
        <v>205.82</v>
      </c>
      <c r="AY123" s="19" t="n">
        <v>144.07</v>
      </c>
      <c r="AZ123" s="19" t="n">
        <v>20.59</v>
      </c>
      <c r="BA123" s="19" t="n">
        <v>30.87</v>
      </c>
      <c r="BB123" s="19" t="n">
        <v>0</v>
      </c>
      <c r="BC123" s="19" t="n">
        <v>0</v>
      </c>
      <c r="BD123" s="19" t="n">
        <v>0</v>
      </c>
      <c r="BE123" s="19" t="n">
        <v>0</v>
      </c>
      <c r="BF123" s="19" t="n">
        <v>0</v>
      </c>
      <c r="BG123" s="19" t="n">
        <v>0</v>
      </c>
      <c r="BH123" s="19" t="n">
        <v>0</v>
      </c>
      <c r="BI123" s="19" t="n">
        <v>0.08</v>
      </c>
      <c r="BJ123" s="19" t="n">
        <v>0</v>
      </c>
      <c r="BK123" s="19" t="n">
        <v>0.01</v>
      </c>
      <c r="BL123" s="19" t="n">
        <v>0</v>
      </c>
      <c r="BM123" s="19" t="n">
        <v>0</v>
      </c>
      <c r="BN123" s="19" t="n">
        <v>0</v>
      </c>
      <c r="BO123" s="19" t="n">
        <v>0</v>
      </c>
      <c r="BP123" s="19" t="n">
        <v>0.01</v>
      </c>
      <c r="BQ123" s="19" t="n">
        <v>0.06</v>
      </c>
      <c r="BR123" s="19" t="n">
        <v>0</v>
      </c>
      <c r="BS123" s="19" t="n">
        <v>0</v>
      </c>
      <c r="BT123" s="19" t="n">
        <v>0.04</v>
      </c>
      <c r="BU123" s="19" t="n">
        <v>0.12</v>
      </c>
      <c r="BV123" s="19" t="n">
        <v>0</v>
      </c>
      <c r="BW123" s="19" t="n">
        <v>0</v>
      </c>
      <c r="BX123" s="19" t="n">
        <v>0</v>
      </c>
      <c r="BY123" s="19" t="n">
        <v>0</v>
      </c>
      <c r="BZ123" s="19" t="n">
        <v>214.01</v>
      </c>
      <c r="CB123" s="19" t="n">
        <v>136.5</v>
      </c>
      <c r="CD123" s="19" t="n">
        <v>0</v>
      </c>
      <c r="CE123" s="19" t="n">
        <v>0</v>
      </c>
      <c r="CF123" s="19" t="n">
        <v>0</v>
      </c>
      <c r="CG123" s="19" t="n">
        <v>0</v>
      </c>
      <c r="CH123" s="19" t="n">
        <v>0</v>
      </c>
      <c r="CI123" s="19" t="n">
        <v>0</v>
      </c>
    </row>
    <row r="124" s="21" customFormat="true" ht="13.8" hidden="false" customHeight="false" outlineLevel="0" collapsed="false">
      <c r="B124" s="21" t="s">
        <v>95</v>
      </c>
      <c r="C124" s="22" t="str">
        <f aca="false">"70"</f>
        <v>70</v>
      </c>
      <c r="D124" s="22" t="n">
        <v>4.53</v>
      </c>
      <c r="E124" s="22" t="n">
        <v>0.82</v>
      </c>
      <c r="F124" s="22" t="n">
        <v>28.61</v>
      </c>
      <c r="G124" s="22" t="n">
        <v>132.65868</v>
      </c>
      <c r="H124" s="21" t="n">
        <v>0.14</v>
      </c>
      <c r="I124" s="21" t="n">
        <v>0</v>
      </c>
      <c r="J124" s="21" t="n">
        <v>0</v>
      </c>
      <c r="K124" s="21" t="n">
        <v>0</v>
      </c>
      <c r="L124" s="21" t="n">
        <v>0.82</v>
      </c>
      <c r="M124" s="21" t="n">
        <v>22.09</v>
      </c>
      <c r="N124" s="21" t="n">
        <v>5.69</v>
      </c>
      <c r="O124" s="21" t="n">
        <v>0</v>
      </c>
      <c r="P124" s="21" t="n">
        <v>0</v>
      </c>
      <c r="Q124" s="21" t="n">
        <v>0.69</v>
      </c>
      <c r="R124" s="21" t="n">
        <v>1.72</v>
      </c>
      <c r="S124" s="21" t="n">
        <v>418.46</v>
      </c>
      <c r="T124" s="21" t="n">
        <v>168.07</v>
      </c>
      <c r="U124" s="21" t="n">
        <v>24.01</v>
      </c>
      <c r="V124" s="21" t="n">
        <v>32.24</v>
      </c>
      <c r="W124" s="21" t="n">
        <v>108.39</v>
      </c>
      <c r="X124" s="21" t="n">
        <v>2.68</v>
      </c>
      <c r="Y124" s="21" t="n">
        <v>0</v>
      </c>
      <c r="Z124" s="21" t="n">
        <v>3.43</v>
      </c>
      <c r="AA124" s="21" t="n">
        <v>0.7</v>
      </c>
      <c r="AB124" s="21" t="n">
        <v>0.98</v>
      </c>
      <c r="AC124" s="21" t="n">
        <v>0.12</v>
      </c>
      <c r="AD124" s="21" t="n">
        <v>0.05</v>
      </c>
      <c r="AE124" s="21" t="n">
        <v>0.48</v>
      </c>
      <c r="AF124" s="21" t="n">
        <v>1.4</v>
      </c>
      <c r="AG124" s="21" t="n">
        <v>0</v>
      </c>
      <c r="AH124" s="21" t="n">
        <v>0</v>
      </c>
      <c r="AI124" s="21" t="n">
        <v>220.89</v>
      </c>
      <c r="AJ124" s="21" t="n">
        <v>170.13</v>
      </c>
      <c r="AK124" s="21" t="n">
        <v>292.92</v>
      </c>
      <c r="AL124" s="21" t="n">
        <v>152.98</v>
      </c>
      <c r="AM124" s="21" t="n">
        <v>63.8</v>
      </c>
      <c r="AN124" s="21" t="n">
        <v>135.83</v>
      </c>
      <c r="AO124" s="21" t="n">
        <v>54.88</v>
      </c>
      <c r="AP124" s="21" t="n">
        <v>254.51</v>
      </c>
      <c r="AQ124" s="21" t="n">
        <v>203.74</v>
      </c>
      <c r="AR124" s="21" t="n">
        <v>199.63</v>
      </c>
      <c r="AS124" s="21" t="n">
        <v>318.3</v>
      </c>
      <c r="AT124" s="21" t="n">
        <v>85.06</v>
      </c>
      <c r="AU124" s="21" t="n">
        <v>212.66</v>
      </c>
      <c r="AV124" s="21" t="n">
        <v>1048.89</v>
      </c>
      <c r="AW124" s="21" t="n">
        <v>0</v>
      </c>
      <c r="AX124" s="21" t="n">
        <v>360.84</v>
      </c>
      <c r="AY124" s="21" t="n">
        <v>199.63</v>
      </c>
      <c r="AZ124" s="21" t="n">
        <v>123.48</v>
      </c>
      <c r="BA124" s="21" t="n">
        <v>89.18</v>
      </c>
      <c r="BB124" s="21" t="n">
        <v>0</v>
      </c>
      <c r="BC124" s="21" t="n">
        <v>0</v>
      </c>
      <c r="BD124" s="21" t="n">
        <v>0</v>
      </c>
      <c r="BE124" s="21" t="n">
        <v>0</v>
      </c>
      <c r="BF124" s="21" t="n">
        <v>0</v>
      </c>
      <c r="BG124" s="21" t="n">
        <v>0</v>
      </c>
      <c r="BH124" s="21" t="n">
        <v>0</v>
      </c>
      <c r="BI124" s="21" t="n">
        <v>0.1</v>
      </c>
      <c r="BJ124" s="21" t="n">
        <v>0</v>
      </c>
      <c r="BK124" s="21" t="n">
        <v>0.01</v>
      </c>
      <c r="BL124" s="21" t="n">
        <v>0.01</v>
      </c>
      <c r="BM124" s="21" t="n">
        <v>0</v>
      </c>
      <c r="BN124" s="21" t="n">
        <v>0</v>
      </c>
      <c r="BO124" s="21" t="n">
        <v>0</v>
      </c>
      <c r="BP124" s="21" t="n">
        <v>0.01</v>
      </c>
      <c r="BQ124" s="21" t="n">
        <v>0.08</v>
      </c>
      <c r="BR124" s="21" t="n">
        <v>0</v>
      </c>
      <c r="BS124" s="21" t="n">
        <v>0</v>
      </c>
      <c r="BT124" s="21" t="n">
        <v>0.33</v>
      </c>
      <c r="BU124" s="21" t="n">
        <v>0.05</v>
      </c>
      <c r="BV124" s="21" t="n">
        <v>0</v>
      </c>
      <c r="BW124" s="21" t="n">
        <v>0</v>
      </c>
      <c r="BX124" s="21" t="n">
        <v>0</v>
      </c>
      <c r="BY124" s="21" t="n">
        <v>0</v>
      </c>
      <c r="BZ124" s="21" t="n">
        <v>32.9</v>
      </c>
      <c r="CB124" s="21" t="n">
        <v>0.57</v>
      </c>
      <c r="CD124" s="21" t="n">
        <v>0</v>
      </c>
      <c r="CE124" s="21" t="n">
        <v>0</v>
      </c>
      <c r="CF124" s="21" t="n">
        <v>0</v>
      </c>
      <c r="CG124" s="21" t="n">
        <v>0</v>
      </c>
      <c r="CH124" s="21" t="n">
        <v>0</v>
      </c>
      <c r="CI124" s="21" t="n">
        <v>0</v>
      </c>
    </row>
    <row r="125" s="23" customFormat="true" ht="13.8" hidden="false" customHeight="false" outlineLevel="0" collapsed="false">
      <c r="B125" s="23" t="s">
        <v>96</v>
      </c>
      <c r="C125" s="24"/>
      <c r="D125" s="24" t="n">
        <v>35.93</v>
      </c>
      <c r="E125" s="24" t="n">
        <v>29.4</v>
      </c>
      <c r="F125" s="24" t="n">
        <v>119.21</v>
      </c>
      <c r="G125" s="24" t="n">
        <v>852.37</v>
      </c>
      <c r="H125" s="23" t="n">
        <v>12.54</v>
      </c>
      <c r="I125" s="23" t="n">
        <v>7.64</v>
      </c>
      <c r="J125" s="23" t="n">
        <v>6.16</v>
      </c>
      <c r="K125" s="23" t="n">
        <v>0</v>
      </c>
      <c r="L125" s="23" t="n">
        <v>28.58</v>
      </c>
      <c r="M125" s="23" t="n">
        <v>71.27</v>
      </c>
      <c r="N125" s="23" t="n">
        <v>19.37</v>
      </c>
      <c r="O125" s="23" t="n">
        <v>0</v>
      </c>
      <c r="P125" s="23" t="n">
        <v>0</v>
      </c>
      <c r="Q125" s="23" t="n">
        <v>1.51</v>
      </c>
      <c r="R125" s="23" t="n">
        <v>9.98</v>
      </c>
      <c r="S125" s="23" t="n">
        <v>1765.51</v>
      </c>
      <c r="T125" s="23" t="n">
        <v>2578.79</v>
      </c>
      <c r="U125" s="23" t="n">
        <v>314.08</v>
      </c>
      <c r="V125" s="23" t="n">
        <v>250.55</v>
      </c>
      <c r="W125" s="23" t="n">
        <v>621.81</v>
      </c>
      <c r="X125" s="23" t="n">
        <v>12.36</v>
      </c>
      <c r="Y125" s="23" t="n">
        <v>56.3</v>
      </c>
      <c r="Z125" s="23" t="n">
        <v>2495.02</v>
      </c>
      <c r="AA125" s="23" t="n">
        <v>540.83</v>
      </c>
      <c r="AB125" s="23" t="n">
        <v>9.43</v>
      </c>
      <c r="AC125" s="23" t="n">
        <v>0.78</v>
      </c>
      <c r="AD125" s="23" t="n">
        <v>0.44</v>
      </c>
      <c r="AE125" s="23" t="n">
        <v>7.27</v>
      </c>
      <c r="AF125" s="23" t="n">
        <v>15.89</v>
      </c>
      <c r="AG125" s="23" t="n">
        <v>32.96</v>
      </c>
      <c r="AH125" s="23" t="n">
        <v>0</v>
      </c>
      <c r="AI125" s="23" t="n">
        <v>1652.54</v>
      </c>
      <c r="AJ125" s="23" t="n">
        <v>1495.08</v>
      </c>
      <c r="AK125" s="23" t="n">
        <v>2560.56</v>
      </c>
      <c r="AL125" s="23" t="n">
        <v>2365.37</v>
      </c>
      <c r="AM125" s="23" t="n">
        <v>556.68</v>
      </c>
      <c r="AN125" s="23" t="n">
        <v>1479.65</v>
      </c>
      <c r="AO125" s="23" t="n">
        <v>403.88</v>
      </c>
      <c r="AP125" s="23" t="n">
        <v>1602.79</v>
      </c>
      <c r="AQ125" s="23" t="n">
        <v>1689.33</v>
      </c>
      <c r="AR125" s="23" t="n">
        <v>2401.89</v>
      </c>
      <c r="AS125" s="23" t="n">
        <v>3380.5</v>
      </c>
      <c r="AT125" s="23" t="n">
        <v>923.89</v>
      </c>
      <c r="AU125" s="23" t="n">
        <v>1550.72</v>
      </c>
      <c r="AV125" s="23" t="n">
        <v>6028.53</v>
      </c>
      <c r="AW125" s="23" t="n">
        <v>185.15</v>
      </c>
      <c r="AX125" s="23" t="n">
        <v>1750.95</v>
      </c>
      <c r="AY125" s="23" t="n">
        <v>1600.02</v>
      </c>
      <c r="AZ125" s="23" t="n">
        <v>1110.48</v>
      </c>
      <c r="BA125" s="23" t="n">
        <v>515.19</v>
      </c>
      <c r="BB125" s="23" t="n">
        <v>0.33</v>
      </c>
      <c r="BC125" s="23" t="n">
        <v>0.08</v>
      </c>
      <c r="BD125" s="23" t="n">
        <v>0.06</v>
      </c>
      <c r="BE125" s="23" t="n">
        <v>0.16</v>
      </c>
      <c r="BF125" s="23" t="n">
        <v>0.25</v>
      </c>
      <c r="BG125" s="23" t="n">
        <v>0.79</v>
      </c>
      <c r="BH125" s="23" t="n">
        <v>0.01</v>
      </c>
      <c r="BI125" s="23" t="n">
        <v>6.84</v>
      </c>
      <c r="BJ125" s="23" t="n">
        <v>0</v>
      </c>
      <c r="BK125" s="23" t="n">
        <v>5.42</v>
      </c>
      <c r="BL125" s="23" t="n">
        <v>0.77</v>
      </c>
      <c r="BM125" s="23" t="n">
        <v>0.12</v>
      </c>
      <c r="BN125" s="23" t="n">
        <v>0</v>
      </c>
      <c r="BO125" s="23" t="n">
        <v>0</v>
      </c>
      <c r="BP125" s="23" t="n">
        <v>0.44</v>
      </c>
      <c r="BQ125" s="23" t="n">
        <v>10.35</v>
      </c>
      <c r="BR125" s="23" t="n">
        <v>0</v>
      </c>
      <c r="BS125" s="23" t="n">
        <v>0</v>
      </c>
      <c r="BT125" s="23" t="n">
        <v>8.12</v>
      </c>
      <c r="BU125" s="23" t="n">
        <v>0.35</v>
      </c>
      <c r="BV125" s="23" t="n">
        <v>0.02</v>
      </c>
      <c r="BW125" s="23" t="n">
        <v>0</v>
      </c>
      <c r="BX125" s="23" t="n">
        <v>0</v>
      </c>
      <c r="BY125" s="23" t="n">
        <v>0</v>
      </c>
      <c r="BZ125" s="23" t="n">
        <v>601.63</v>
      </c>
      <c r="CA125" s="23" t="n">
        <f aca="false">$G$125/$G$126*100</f>
        <v>59.3861910402006</v>
      </c>
      <c r="CB125" s="23" t="n">
        <v>472.14</v>
      </c>
      <c r="CD125" s="23" t="n">
        <v>0</v>
      </c>
      <c r="CE125" s="23" t="n">
        <v>0</v>
      </c>
      <c r="CF125" s="23" t="n">
        <v>0</v>
      </c>
      <c r="CG125" s="23" t="n">
        <v>0</v>
      </c>
      <c r="CH125" s="23" t="n">
        <v>0</v>
      </c>
      <c r="CI125" s="23" t="n">
        <v>0</v>
      </c>
    </row>
    <row r="126" s="23" customFormat="true" ht="13.8" hidden="false" customHeight="false" outlineLevel="0" collapsed="false">
      <c r="B126" s="23" t="s">
        <v>97</v>
      </c>
      <c r="C126" s="24"/>
      <c r="D126" s="24" t="n">
        <v>53.42</v>
      </c>
      <c r="E126" s="24" t="n">
        <v>46.94</v>
      </c>
      <c r="F126" s="24" t="n">
        <v>208.64</v>
      </c>
      <c r="G126" s="24" t="n">
        <v>1435.3</v>
      </c>
      <c r="H126" s="23" t="n">
        <v>21.23</v>
      </c>
      <c r="I126" s="23" t="n">
        <v>11.54</v>
      </c>
      <c r="J126" s="23" t="n">
        <v>12.69</v>
      </c>
      <c r="K126" s="23" t="n">
        <v>0</v>
      </c>
      <c r="L126" s="23" t="n">
        <v>53.93</v>
      </c>
      <c r="M126" s="23" t="n">
        <v>131.05</v>
      </c>
      <c r="N126" s="23" t="n">
        <v>23.66</v>
      </c>
      <c r="O126" s="23" t="n">
        <v>0</v>
      </c>
      <c r="P126" s="23" t="n">
        <v>0</v>
      </c>
      <c r="Q126" s="23" t="n">
        <v>3.2</v>
      </c>
      <c r="R126" s="23" t="n">
        <v>15.35</v>
      </c>
      <c r="S126" s="23" t="n">
        <v>2074.81</v>
      </c>
      <c r="T126" s="23" t="n">
        <v>3813.86</v>
      </c>
      <c r="U126" s="23" t="n">
        <v>365.17</v>
      </c>
      <c r="V126" s="23" t="n">
        <v>312.74</v>
      </c>
      <c r="W126" s="23" t="n">
        <v>820.8</v>
      </c>
      <c r="X126" s="23" t="n">
        <v>17.67</v>
      </c>
      <c r="Y126" s="23" t="n">
        <v>114.05</v>
      </c>
      <c r="Z126" s="23" t="n">
        <v>2753.26</v>
      </c>
      <c r="AA126" s="23" t="n">
        <v>691.13</v>
      </c>
      <c r="AB126" s="23" t="n">
        <v>12.98</v>
      </c>
      <c r="AC126" s="23" t="n">
        <v>1.03</v>
      </c>
      <c r="AD126" s="23" t="n">
        <v>0.66</v>
      </c>
      <c r="AE126" s="23" t="n">
        <v>13.04</v>
      </c>
      <c r="AF126" s="23" t="n">
        <v>26.39</v>
      </c>
      <c r="AG126" s="23" t="n">
        <v>56.33</v>
      </c>
      <c r="AH126" s="23" t="n">
        <v>0.4</v>
      </c>
      <c r="AI126" s="23" t="n">
        <v>2348.26</v>
      </c>
      <c r="AJ126" s="23" t="n">
        <v>2266.05</v>
      </c>
      <c r="AK126" s="23" t="n">
        <v>3709.56</v>
      </c>
      <c r="AL126" s="23" t="n">
        <v>3483.45</v>
      </c>
      <c r="AM126" s="23" t="n">
        <v>858.9</v>
      </c>
      <c r="AN126" s="23" t="n">
        <v>2108.79</v>
      </c>
      <c r="AO126" s="23" t="n">
        <v>492.71</v>
      </c>
      <c r="AP126" s="23" t="n">
        <v>2325.45</v>
      </c>
      <c r="AQ126" s="23" t="n">
        <v>1960.08</v>
      </c>
      <c r="AR126" s="23" t="n">
        <v>2890.44</v>
      </c>
      <c r="AS126" s="23" t="n">
        <v>3815.59</v>
      </c>
      <c r="AT126" s="23" t="n">
        <v>1265.4</v>
      </c>
      <c r="AU126" s="23" t="n">
        <v>1794.82</v>
      </c>
      <c r="AV126" s="23" t="n">
        <v>7833.75</v>
      </c>
      <c r="AW126" s="23" t="n">
        <v>185.15</v>
      </c>
      <c r="AX126" s="23" t="n">
        <v>2223.64</v>
      </c>
      <c r="AY126" s="23" t="n">
        <v>1852.07</v>
      </c>
      <c r="AZ126" s="23" t="n">
        <v>1577.92</v>
      </c>
      <c r="BA126" s="23" t="n">
        <v>736.23</v>
      </c>
      <c r="BB126" s="23" t="n">
        <v>0.6</v>
      </c>
      <c r="BC126" s="23" t="n">
        <v>0.14</v>
      </c>
      <c r="BD126" s="23" t="n">
        <v>0.12</v>
      </c>
      <c r="BE126" s="23" t="n">
        <v>0.3</v>
      </c>
      <c r="BF126" s="23" t="n">
        <v>0.43</v>
      </c>
      <c r="BG126" s="23" t="n">
        <v>1.37</v>
      </c>
      <c r="BH126" s="23" t="n">
        <v>0.01</v>
      </c>
      <c r="BI126" s="23" t="n">
        <v>9.04</v>
      </c>
      <c r="BJ126" s="23" t="n">
        <v>0</v>
      </c>
      <c r="BK126" s="23" t="n">
        <v>6.16</v>
      </c>
      <c r="BL126" s="23" t="n">
        <v>0.79</v>
      </c>
      <c r="BM126" s="23" t="n">
        <v>0.15</v>
      </c>
      <c r="BN126" s="23" t="n">
        <v>0</v>
      </c>
      <c r="BO126" s="23" t="n">
        <v>0</v>
      </c>
      <c r="BP126" s="23" t="n">
        <v>0.66</v>
      </c>
      <c r="BQ126" s="23" t="n">
        <v>13.21</v>
      </c>
      <c r="BR126" s="23" t="n">
        <v>0</v>
      </c>
      <c r="BS126" s="23" t="n">
        <v>0</v>
      </c>
      <c r="BT126" s="23" t="n">
        <v>10.78</v>
      </c>
      <c r="BU126" s="23" t="n">
        <v>0.36</v>
      </c>
      <c r="BV126" s="23" t="n">
        <v>0.02</v>
      </c>
      <c r="BW126" s="23" t="n">
        <v>0</v>
      </c>
      <c r="BX126" s="23" t="n">
        <v>0</v>
      </c>
      <c r="BY126" s="23" t="n">
        <v>0</v>
      </c>
      <c r="BZ126" s="23" t="n">
        <v>1026.2</v>
      </c>
      <c r="CB126" s="23" t="n">
        <v>572.93</v>
      </c>
      <c r="CD126" s="23" t="n">
        <v>0</v>
      </c>
      <c r="CE126" s="23" t="n">
        <v>0</v>
      </c>
      <c r="CF126" s="23" t="n">
        <v>0</v>
      </c>
      <c r="CG126" s="23" t="n">
        <v>0</v>
      </c>
      <c r="CH126" s="23" t="n">
        <v>0</v>
      </c>
      <c r="CI126" s="23" t="n">
        <v>0</v>
      </c>
    </row>
    <row r="127" s="13" customFormat="true" ht="13.8" hidden="false" customHeight="false" outlineLevel="0" collapsed="false">
      <c r="C127" s="18"/>
      <c r="D127" s="18"/>
      <c r="E127" s="18"/>
      <c r="F127" s="18"/>
      <c r="G127" s="18"/>
    </row>
    <row r="128" s="13" customFormat="true" ht="13.8" hidden="false" customHeight="false" outlineLevel="0" collapsed="false">
      <c r="C128" s="18"/>
      <c r="D128" s="18"/>
      <c r="E128" s="18"/>
      <c r="F128" s="18"/>
      <c r="G128" s="18"/>
    </row>
    <row r="129" s="13" customFormat="true" ht="13.8" hidden="false" customHeight="false" outlineLevel="0" collapsed="false">
      <c r="C129" s="18"/>
      <c r="D129" s="18"/>
      <c r="E129" s="18"/>
      <c r="F129" s="18"/>
      <c r="G129" s="18"/>
    </row>
    <row r="130" s="13" customFormat="true" ht="13.8" hidden="false" customHeight="false" outlineLevel="0" collapsed="false">
      <c r="C130" s="18"/>
      <c r="D130" s="18"/>
      <c r="E130" s="18"/>
      <c r="F130" s="18"/>
      <c r="G130" s="18"/>
    </row>
    <row r="131" s="13" customFormat="true" ht="13.8" hidden="false" customHeight="false" outlineLevel="0" collapsed="false">
      <c r="C131" s="18"/>
      <c r="D131" s="18"/>
      <c r="E131" s="18"/>
      <c r="F131" s="18"/>
      <c r="G131" s="18"/>
    </row>
    <row r="132" s="13" customFormat="true" ht="13.8" hidden="false" customHeight="false" outlineLevel="0" collapsed="false">
      <c r="C132" s="18"/>
      <c r="D132" s="18"/>
      <c r="E132" s="18"/>
      <c r="F132" s="18"/>
      <c r="G132" s="18"/>
    </row>
    <row r="133" s="13" customFormat="true" ht="13.8" hidden="false" customHeight="false" outlineLevel="0" collapsed="false">
      <c r="C133" s="18"/>
      <c r="D133" s="18"/>
      <c r="E133" s="18"/>
      <c r="F133" s="18"/>
      <c r="G133" s="18"/>
    </row>
    <row r="134" s="13" customFormat="true" ht="13.8" hidden="false" customHeight="false" outlineLevel="0" collapsed="false">
      <c r="C134" s="18"/>
      <c r="D134" s="18"/>
      <c r="E134" s="18"/>
      <c r="F134" s="18"/>
      <c r="G134" s="18"/>
    </row>
    <row r="135" s="13" customFormat="true" ht="13.8" hidden="false" customHeight="false" outlineLevel="0" collapsed="false">
      <c r="C135" s="18"/>
      <c r="D135" s="18"/>
      <c r="E135" s="18"/>
      <c r="F135" s="18"/>
      <c r="G135" s="18"/>
    </row>
    <row r="136" s="13" customFormat="true" ht="13.8" hidden="false" customHeight="false" outlineLevel="0" collapsed="false">
      <c r="C136" s="18"/>
      <c r="D136" s="18"/>
      <c r="E136" s="18"/>
      <c r="F136" s="18"/>
      <c r="G136" s="18"/>
    </row>
    <row r="137" s="13" customFormat="true" ht="13.8" hidden="false" customHeight="false" outlineLevel="0" collapsed="false">
      <c r="C137" s="18"/>
      <c r="D137" s="18"/>
      <c r="E137" s="18"/>
      <c r="F137" s="18"/>
      <c r="G137" s="18"/>
    </row>
    <row r="138" s="13" customFormat="true" ht="13.8" hidden="false" customHeight="false" outlineLevel="0" collapsed="false">
      <c r="C138" s="18"/>
      <c r="D138" s="18"/>
      <c r="E138" s="18"/>
      <c r="F138" s="18"/>
      <c r="G138" s="18"/>
    </row>
    <row r="139" s="13" customFormat="true" ht="13.8" hidden="false" customHeight="false" outlineLevel="0" collapsed="false">
      <c r="C139" s="18"/>
      <c r="D139" s="18"/>
      <c r="E139" s="18"/>
      <c r="F139" s="18"/>
      <c r="G139" s="18"/>
    </row>
    <row r="140" s="13" customFormat="true" ht="13.8" hidden="false" customHeight="false" outlineLevel="0" collapsed="false">
      <c r="C140" s="18"/>
      <c r="D140" s="18"/>
      <c r="E140" s="18"/>
      <c r="F140" s="18"/>
      <c r="G140" s="18"/>
    </row>
    <row r="141" s="13" customFormat="true" ht="13.8" hidden="false" customHeight="false" outlineLevel="0" collapsed="false">
      <c r="C141" s="18"/>
      <c r="D141" s="18"/>
      <c r="E141" s="18"/>
      <c r="F141" s="18"/>
      <c r="G141" s="18"/>
    </row>
    <row r="142" s="13" customFormat="true" ht="13.8" hidden="false" customHeight="false" outlineLevel="0" collapsed="false">
      <c r="C142" s="18"/>
      <c r="D142" s="18"/>
      <c r="E142" s="18"/>
      <c r="F142" s="18"/>
      <c r="G142" s="18"/>
    </row>
    <row r="143" s="13" customFormat="true" ht="13.8" hidden="false" customHeight="false" outlineLevel="0" collapsed="false">
      <c r="C143" s="18"/>
      <c r="D143" s="18"/>
      <c r="E143" s="18"/>
      <c r="F143" s="18"/>
      <c r="G143" s="18"/>
      <c r="AG143" s="13" t="n">
        <v>4</v>
      </c>
    </row>
    <row r="144" s="13" customFormat="true" ht="30" hidden="false" customHeight="true" outlineLevel="0" collapsed="false">
      <c r="A144" s="10" t="s">
        <v>2</v>
      </c>
      <c r="B144" s="11" t="s">
        <v>3</v>
      </c>
      <c r="C144" s="11" t="s">
        <v>4</v>
      </c>
      <c r="D144" s="11" t="s">
        <v>5</v>
      </c>
      <c r="E144" s="11" t="s">
        <v>6</v>
      </c>
      <c r="F144" s="11" t="s">
        <v>7</v>
      </c>
      <c r="G144" s="12" t="s">
        <v>8</v>
      </c>
      <c r="H144" s="13" t="s">
        <v>9</v>
      </c>
      <c r="I144" s="13" t="s">
        <v>10</v>
      </c>
      <c r="J144" s="13" t="s">
        <v>11</v>
      </c>
      <c r="K144" s="13" t="s">
        <v>12</v>
      </c>
      <c r="L144" s="13" t="s">
        <v>13</v>
      </c>
      <c r="M144" s="13" t="s">
        <v>14</v>
      </c>
      <c r="N144" s="13" t="s">
        <v>15</v>
      </c>
      <c r="O144" s="13" t="s">
        <v>16</v>
      </c>
      <c r="P144" s="13" t="s">
        <v>17</v>
      </c>
      <c r="Q144" s="13" t="s">
        <v>18</v>
      </c>
      <c r="R144" s="13" t="s">
        <v>19</v>
      </c>
      <c r="S144" s="13" t="s">
        <v>20</v>
      </c>
      <c r="T144" s="13" t="s">
        <v>21</v>
      </c>
      <c r="U144" s="14" t="s">
        <v>22</v>
      </c>
      <c r="V144" s="14"/>
      <c r="W144" s="14"/>
      <c r="X144" s="14"/>
      <c r="Y144" s="15" t="s">
        <v>23</v>
      </c>
      <c r="Z144" s="15"/>
      <c r="AA144" s="15"/>
      <c r="AB144" s="15"/>
      <c r="AC144" s="15"/>
      <c r="AD144" s="15"/>
      <c r="AE144" s="15"/>
      <c r="AF144" s="15"/>
      <c r="AG144" s="15"/>
      <c r="AH144" s="13" t="s">
        <v>24</v>
      </c>
      <c r="AI144" s="13" t="s">
        <v>25</v>
      </c>
      <c r="AJ144" s="13" t="s">
        <v>26</v>
      </c>
      <c r="AK144" s="13" t="s">
        <v>27</v>
      </c>
      <c r="AL144" s="13" t="s">
        <v>28</v>
      </c>
      <c r="AM144" s="13" t="s">
        <v>29</v>
      </c>
      <c r="AN144" s="13" t="s">
        <v>30</v>
      </c>
      <c r="AO144" s="13" t="s">
        <v>31</v>
      </c>
      <c r="AP144" s="13" t="s">
        <v>32</v>
      </c>
      <c r="AQ144" s="13" t="s">
        <v>33</v>
      </c>
      <c r="AR144" s="13" t="s">
        <v>34</v>
      </c>
      <c r="AS144" s="13" t="s">
        <v>35</v>
      </c>
      <c r="AT144" s="13" t="s">
        <v>36</v>
      </c>
      <c r="AU144" s="13" t="s">
        <v>37</v>
      </c>
      <c r="AV144" s="13" t="s">
        <v>38</v>
      </c>
      <c r="AW144" s="13" t="s">
        <v>39</v>
      </c>
      <c r="AX144" s="13" t="s">
        <v>40</v>
      </c>
      <c r="AY144" s="13" t="s">
        <v>41</v>
      </c>
      <c r="AZ144" s="13" t="s">
        <v>42</v>
      </c>
      <c r="BA144" s="13" t="s">
        <v>43</v>
      </c>
      <c r="BB144" s="13" t="s">
        <v>44</v>
      </c>
      <c r="BC144" s="13" t="s">
        <v>45</v>
      </c>
      <c r="BD144" s="13" t="s">
        <v>46</v>
      </c>
      <c r="BE144" s="13" t="s">
        <v>47</v>
      </c>
      <c r="BF144" s="13" t="s">
        <v>48</v>
      </c>
      <c r="BG144" s="13" t="s">
        <v>49</v>
      </c>
      <c r="BH144" s="13" t="s">
        <v>50</v>
      </c>
      <c r="BI144" s="13" t="s">
        <v>51</v>
      </c>
      <c r="BJ144" s="13" t="s">
        <v>52</v>
      </c>
      <c r="BK144" s="13" t="s">
        <v>53</v>
      </c>
      <c r="BL144" s="13" t="s">
        <v>54</v>
      </c>
      <c r="BM144" s="13" t="s">
        <v>55</v>
      </c>
      <c r="BN144" s="13" t="s">
        <v>56</v>
      </c>
      <c r="BO144" s="13" t="s">
        <v>57</v>
      </c>
      <c r="BP144" s="13" t="s">
        <v>58</v>
      </c>
      <c r="BQ144" s="13" t="s">
        <v>59</v>
      </c>
      <c r="BR144" s="13" t="s">
        <v>60</v>
      </c>
      <c r="BS144" s="13" t="s">
        <v>61</v>
      </c>
      <c r="BT144" s="13" t="s">
        <v>62</v>
      </c>
      <c r="BU144" s="13" t="s">
        <v>63</v>
      </c>
      <c r="BV144" s="13" t="s">
        <v>64</v>
      </c>
      <c r="BW144" s="13" t="s">
        <v>65</v>
      </c>
      <c r="BX144" s="13" t="s">
        <v>66</v>
      </c>
      <c r="BY144" s="13" t="s">
        <v>67</v>
      </c>
      <c r="BZ144" s="16"/>
    </row>
    <row r="145" s="13" customFormat="true" ht="15" hidden="false" customHeight="true" outlineLevel="0" collapsed="false">
      <c r="A145" s="10"/>
      <c r="B145" s="11"/>
      <c r="C145" s="11"/>
      <c r="D145" s="11" t="s">
        <v>68</v>
      </c>
      <c r="E145" s="11" t="s">
        <v>68</v>
      </c>
      <c r="F145" s="11"/>
      <c r="G145" s="12"/>
      <c r="U145" s="17" t="s">
        <v>69</v>
      </c>
      <c r="V145" s="17" t="s">
        <v>70</v>
      </c>
      <c r="W145" s="17" t="s">
        <v>71</v>
      </c>
      <c r="X145" s="17" t="s">
        <v>72</v>
      </c>
      <c r="Y145" s="17" t="s">
        <v>73</v>
      </c>
      <c r="Z145" s="17" t="s">
        <v>74</v>
      </c>
      <c r="AA145" s="17" t="s">
        <v>75</v>
      </c>
      <c r="AB145" s="17" t="s">
        <v>76</v>
      </c>
      <c r="AC145" s="17" t="s">
        <v>77</v>
      </c>
      <c r="AD145" s="17" t="s">
        <v>78</v>
      </c>
      <c r="AE145" s="17" t="s">
        <v>79</v>
      </c>
      <c r="AF145" s="17" t="s">
        <v>80</v>
      </c>
      <c r="AG145" s="15" t="s">
        <v>81</v>
      </c>
      <c r="BZ145" s="16"/>
    </row>
    <row r="146" s="13" customFormat="true" ht="13.8" hidden="false" customHeight="false" outlineLevel="0" collapsed="false">
      <c r="B146" s="23" t="s">
        <v>129</v>
      </c>
      <c r="C146" s="18"/>
      <c r="D146" s="18"/>
      <c r="E146" s="18"/>
      <c r="F146" s="18"/>
      <c r="G146" s="18"/>
    </row>
    <row r="147" s="13" customFormat="true" ht="13.8" hidden="false" customHeight="false" outlineLevel="0" collapsed="false">
      <c r="B147" s="13" t="s">
        <v>82</v>
      </c>
      <c r="C147" s="18"/>
      <c r="D147" s="18"/>
      <c r="E147" s="18"/>
      <c r="F147" s="18"/>
      <c r="G147" s="18"/>
    </row>
    <row r="148" s="19" customFormat="true" ht="13.8" hidden="false" customHeight="false" outlineLevel="0" collapsed="false">
      <c r="A148" s="19" t="str">
        <f aca="false">"-"</f>
        <v>-</v>
      </c>
      <c r="B148" s="19" t="s">
        <v>130</v>
      </c>
      <c r="C148" s="20" t="s">
        <v>84</v>
      </c>
      <c r="D148" s="20" t="n">
        <v>1.96</v>
      </c>
      <c r="E148" s="20" t="n">
        <v>0.78</v>
      </c>
      <c r="F148" s="20" t="n">
        <v>24.3</v>
      </c>
      <c r="G148" s="20" t="n">
        <v>106.0752</v>
      </c>
      <c r="H148" s="19" t="n">
        <v>0.2</v>
      </c>
      <c r="I148" s="19" t="n">
        <v>0</v>
      </c>
      <c r="J148" s="19" t="n">
        <v>0</v>
      </c>
      <c r="K148" s="19" t="n">
        <v>0</v>
      </c>
      <c r="L148" s="19" t="n">
        <v>19.21</v>
      </c>
      <c r="M148" s="19" t="n">
        <v>1.57</v>
      </c>
      <c r="N148" s="19" t="n">
        <v>3.53</v>
      </c>
      <c r="O148" s="19" t="n">
        <v>0</v>
      </c>
      <c r="P148" s="19" t="n">
        <v>0</v>
      </c>
      <c r="Q148" s="19" t="n">
        <v>1.57</v>
      </c>
      <c r="R148" s="19" t="n">
        <v>0.98</v>
      </c>
      <c r="S148" s="19" t="n">
        <v>50.96</v>
      </c>
      <c r="T148" s="19" t="n">
        <v>544.88</v>
      </c>
      <c r="U148" s="19" t="n">
        <v>73.5</v>
      </c>
      <c r="V148" s="19" t="n">
        <v>28.42</v>
      </c>
      <c r="W148" s="19" t="n">
        <v>49.98</v>
      </c>
      <c r="X148" s="19" t="n">
        <v>4.31</v>
      </c>
      <c r="Y148" s="19" t="n">
        <v>0</v>
      </c>
      <c r="Z148" s="19" t="n">
        <v>58.8</v>
      </c>
      <c r="AA148" s="19" t="n">
        <v>10</v>
      </c>
      <c r="AB148" s="19" t="n">
        <v>60</v>
      </c>
      <c r="AC148" s="19" t="n">
        <v>0.39</v>
      </c>
      <c r="AD148" s="19" t="n">
        <v>0.04</v>
      </c>
      <c r="AE148" s="19" t="n">
        <v>0.59</v>
      </c>
      <c r="AF148" s="19" t="n">
        <v>0.8</v>
      </c>
      <c r="AG148" s="19" t="n">
        <v>129.36</v>
      </c>
      <c r="AH148" s="19" t="n">
        <v>0</v>
      </c>
      <c r="AI148" s="19" t="n">
        <v>23.52</v>
      </c>
      <c r="AJ148" s="19" t="n">
        <v>25.48</v>
      </c>
      <c r="AK148" s="19" t="n">
        <v>37.24</v>
      </c>
      <c r="AL148" s="19" t="n">
        <v>35.28</v>
      </c>
      <c r="AM148" s="19" t="n">
        <v>5.88</v>
      </c>
      <c r="AN148" s="19" t="n">
        <v>21.56</v>
      </c>
      <c r="AO148" s="19" t="n">
        <v>5.88</v>
      </c>
      <c r="AP148" s="19" t="n">
        <v>17.64</v>
      </c>
      <c r="AQ148" s="19" t="n">
        <v>33.32</v>
      </c>
      <c r="AR148" s="19" t="n">
        <v>19.6</v>
      </c>
      <c r="AS148" s="19" t="n">
        <v>152.88</v>
      </c>
      <c r="AT148" s="19" t="n">
        <v>13.72</v>
      </c>
      <c r="AU148" s="19" t="n">
        <v>27.44</v>
      </c>
      <c r="AV148" s="19" t="n">
        <v>82.32</v>
      </c>
      <c r="AW148" s="19" t="n">
        <v>0</v>
      </c>
      <c r="AX148" s="19" t="n">
        <v>25.48</v>
      </c>
      <c r="AY148" s="19" t="n">
        <v>31.36</v>
      </c>
      <c r="AZ148" s="19" t="n">
        <v>11.76</v>
      </c>
      <c r="BA148" s="19" t="n">
        <v>9.8</v>
      </c>
      <c r="BB148" s="19" t="n">
        <v>0</v>
      </c>
      <c r="BC148" s="19" t="n">
        <v>0</v>
      </c>
      <c r="BD148" s="19" t="n">
        <v>0</v>
      </c>
      <c r="BE148" s="19" t="n">
        <v>0</v>
      </c>
      <c r="BF148" s="19" t="n">
        <v>0</v>
      </c>
      <c r="BG148" s="19" t="n">
        <v>0</v>
      </c>
      <c r="BH148" s="19" t="n">
        <v>0</v>
      </c>
      <c r="BI148" s="19" t="n">
        <v>0</v>
      </c>
      <c r="BJ148" s="19" t="n">
        <v>0</v>
      </c>
      <c r="BK148" s="19" t="n">
        <v>0</v>
      </c>
      <c r="BL148" s="19" t="n">
        <v>0</v>
      </c>
      <c r="BM148" s="19" t="n">
        <v>0</v>
      </c>
      <c r="BN148" s="19" t="n">
        <v>0</v>
      </c>
      <c r="BO148" s="19" t="n">
        <v>0</v>
      </c>
      <c r="BP148" s="19" t="n">
        <v>0</v>
      </c>
      <c r="BQ148" s="19" t="n">
        <v>0</v>
      </c>
      <c r="BR148" s="19" t="n">
        <v>0</v>
      </c>
      <c r="BS148" s="19" t="n">
        <v>0</v>
      </c>
      <c r="BT148" s="19" t="n">
        <v>0</v>
      </c>
      <c r="BU148" s="19" t="n">
        <v>0</v>
      </c>
      <c r="BV148" s="19" t="n">
        <v>0</v>
      </c>
      <c r="BW148" s="19" t="n">
        <v>0</v>
      </c>
      <c r="BX148" s="19" t="n">
        <v>0</v>
      </c>
      <c r="BY148" s="19" t="n">
        <v>0</v>
      </c>
      <c r="BZ148" s="19" t="n">
        <v>172.6</v>
      </c>
      <c r="CB148" s="19" t="n">
        <v>9.8</v>
      </c>
      <c r="CD148" s="19" t="n">
        <v>0</v>
      </c>
      <c r="CE148" s="19" t="n">
        <v>0</v>
      </c>
      <c r="CF148" s="19" t="n">
        <v>0</v>
      </c>
      <c r="CG148" s="19" t="n">
        <v>0</v>
      </c>
      <c r="CH148" s="19" t="n">
        <v>0</v>
      </c>
      <c r="CI148" s="19" t="n">
        <v>0</v>
      </c>
    </row>
    <row r="149" s="19" customFormat="true" ht="13.8" hidden="false" customHeight="false" outlineLevel="0" collapsed="false">
      <c r="A149" s="19" t="str">
        <f aca="false">"340"</f>
        <v>340</v>
      </c>
      <c r="B149" s="19" t="s">
        <v>131</v>
      </c>
      <c r="C149" s="20" t="str">
        <f aca="false">"150"</f>
        <v>150</v>
      </c>
      <c r="D149" s="20" t="n">
        <v>14.41</v>
      </c>
      <c r="E149" s="20" t="n">
        <v>17.94</v>
      </c>
      <c r="F149" s="20" t="n">
        <v>1.83</v>
      </c>
      <c r="G149" s="20" t="n">
        <v>226.16258</v>
      </c>
      <c r="H149" s="19" t="n">
        <v>7.16</v>
      </c>
      <c r="I149" s="19" t="n">
        <v>0.15</v>
      </c>
      <c r="J149" s="19" t="n">
        <v>6.72</v>
      </c>
      <c r="K149" s="19" t="n">
        <v>0</v>
      </c>
      <c r="L149" s="19" t="n">
        <v>1.83</v>
      </c>
      <c r="M149" s="19" t="n">
        <v>0</v>
      </c>
      <c r="N149" s="19" t="n">
        <v>0</v>
      </c>
      <c r="O149" s="19" t="n">
        <v>0</v>
      </c>
      <c r="P149" s="19" t="n">
        <v>0</v>
      </c>
      <c r="Q149" s="19" t="n">
        <v>0.02</v>
      </c>
      <c r="R149" s="19" t="n">
        <v>1.89</v>
      </c>
      <c r="S149" s="19" t="n">
        <v>322.52</v>
      </c>
      <c r="T149" s="19" t="n">
        <v>174.48</v>
      </c>
      <c r="U149" s="19" t="n">
        <v>83.36</v>
      </c>
      <c r="V149" s="19" t="n">
        <v>15.18</v>
      </c>
      <c r="W149" s="19" t="n">
        <v>204.98</v>
      </c>
      <c r="X149" s="19" t="n">
        <v>2.61</v>
      </c>
      <c r="Y149" s="19" t="n">
        <v>301.53</v>
      </c>
      <c r="Z149" s="19" t="n">
        <v>82.44</v>
      </c>
      <c r="AA149" s="19" t="n">
        <v>332.74</v>
      </c>
      <c r="AB149" s="19" t="n">
        <v>0.75</v>
      </c>
      <c r="AC149" s="19" t="n">
        <v>0.07</v>
      </c>
      <c r="AD149" s="19" t="n">
        <v>0.46</v>
      </c>
      <c r="AE149" s="19" t="n">
        <v>0.23</v>
      </c>
      <c r="AF149" s="19" t="n">
        <v>4.29</v>
      </c>
      <c r="AG149" s="19" t="n">
        <v>0.14</v>
      </c>
      <c r="AH149" s="19" t="n">
        <v>0</v>
      </c>
      <c r="AI149" s="19" t="n">
        <v>838.87</v>
      </c>
      <c r="AJ149" s="19" t="n">
        <v>649.28</v>
      </c>
      <c r="AK149" s="19" t="n">
        <v>1442.95</v>
      </c>
      <c r="AL149" s="19" t="n">
        <v>1079.87</v>
      </c>
      <c r="AM149" s="19" t="n">
        <v>559.61</v>
      </c>
      <c r="AN149" s="19" t="n">
        <v>763.7</v>
      </c>
      <c r="AO149" s="19" t="n">
        <v>251.39</v>
      </c>
      <c r="AP149" s="19" t="n">
        <v>916.69</v>
      </c>
      <c r="AQ149" s="19" t="n">
        <v>926.05</v>
      </c>
      <c r="AR149" s="19" t="n">
        <v>1312.84</v>
      </c>
      <c r="AS149" s="19" t="n">
        <v>1745.97</v>
      </c>
      <c r="AT149" s="19" t="n">
        <v>471.31</v>
      </c>
      <c r="AU149" s="19" t="n">
        <v>676.85</v>
      </c>
      <c r="AV149" s="19" t="n">
        <v>2797.52</v>
      </c>
      <c r="AW149" s="19" t="n">
        <v>15.97</v>
      </c>
      <c r="AX149" s="19" t="n">
        <v>624.6</v>
      </c>
      <c r="AY149" s="19" t="n">
        <v>1167.3</v>
      </c>
      <c r="AZ149" s="19" t="n">
        <v>633.48</v>
      </c>
      <c r="BA149" s="19" t="n">
        <v>363.36</v>
      </c>
      <c r="BB149" s="19" t="n">
        <v>0.39</v>
      </c>
      <c r="BC149" s="19" t="n">
        <v>0.41</v>
      </c>
      <c r="BD149" s="19" t="n">
        <v>0.3</v>
      </c>
      <c r="BE149" s="19" t="n">
        <v>0.72</v>
      </c>
      <c r="BF149" s="19" t="n">
        <v>0.12</v>
      </c>
      <c r="BG149" s="19" t="n">
        <v>0.61</v>
      </c>
      <c r="BH149" s="19" t="n">
        <v>0</v>
      </c>
      <c r="BI149" s="19" t="n">
        <v>2.25</v>
      </c>
      <c r="BJ149" s="19" t="n">
        <v>0</v>
      </c>
      <c r="BK149" s="19" t="n">
        <v>0.7</v>
      </c>
      <c r="BL149" s="19" t="n">
        <v>0.19</v>
      </c>
      <c r="BM149" s="19" t="n">
        <v>0.15</v>
      </c>
      <c r="BN149" s="19" t="n">
        <v>0</v>
      </c>
      <c r="BO149" s="19" t="n">
        <v>0.31</v>
      </c>
      <c r="BP149" s="19" t="n">
        <v>0.22</v>
      </c>
      <c r="BQ149" s="19" t="n">
        <v>8.84</v>
      </c>
      <c r="BR149" s="19" t="n">
        <v>0</v>
      </c>
      <c r="BS149" s="19" t="n">
        <v>0</v>
      </c>
      <c r="BT149" s="19" t="n">
        <v>2.68</v>
      </c>
      <c r="BU149" s="19" t="n">
        <v>0.07</v>
      </c>
      <c r="BV149" s="19" t="n">
        <v>0.02</v>
      </c>
      <c r="BW149" s="19" t="n">
        <v>0</v>
      </c>
      <c r="BX149" s="19" t="n">
        <v>0</v>
      </c>
      <c r="BY149" s="19" t="n">
        <v>0</v>
      </c>
      <c r="BZ149" s="19" t="n">
        <v>105.67</v>
      </c>
      <c r="CB149" s="19" t="n">
        <v>315.27</v>
      </c>
      <c r="CD149" s="19" t="n">
        <v>0</v>
      </c>
      <c r="CE149" s="19" t="n">
        <v>0</v>
      </c>
      <c r="CF149" s="19" t="n">
        <v>0</v>
      </c>
      <c r="CG149" s="19" t="n">
        <v>0</v>
      </c>
      <c r="CH149" s="19" t="n">
        <v>0</v>
      </c>
      <c r="CI149" s="19" t="n">
        <v>0</v>
      </c>
    </row>
    <row r="150" s="19" customFormat="true" ht="13.8" hidden="false" customHeight="false" outlineLevel="0" collapsed="false">
      <c r="A150" s="26" t="n">
        <v>685</v>
      </c>
      <c r="B150" s="19" t="s">
        <v>132</v>
      </c>
      <c r="C150" s="20" t="str">
        <f aca="false">"200"</f>
        <v>200</v>
      </c>
      <c r="D150" s="20" t="n">
        <v>0.04</v>
      </c>
      <c r="E150" s="20" t="n">
        <v>0.01</v>
      </c>
      <c r="F150" s="20" t="n">
        <v>9.81</v>
      </c>
      <c r="G150" s="20" t="n">
        <v>37.483876</v>
      </c>
      <c r="H150" s="19" t="n">
        <v>0.01</v>
      </c>
      <c r="I150" s="19" t="n">
        <v>0</v>
      </c>
      <c r="J150" s="19" t="n">
        <v>0</v>
      </c>
      <c r="K150" s="19" t="n">
        <v>0</v>
      </c>
      <c r="L150" s="19" t="n">
        <v>9.79</v>
      </c>
      <c r="M150" s="19" t="n">
        <v>0</v>
      </c>
      <c r="N150" s="19" t="n">
        <v>0.02</v>
      </c>
      <c r="O150" s="19" t="n">
        <v>0</v>
      </c>
      <c r="P150" s="19" t="n">
        <v>0</v>
      </c>
      <c r="Q150" s="19" t="n">
        <v>0</v>
      </c>
      <c r="R150" s="19" t="n">
        <v>0.02</v>
      </c>
      <c r="S150" s="19" t="n">
        <v>39.84</v>
      </c>
      <c r="T150" s="19" t="n">
        <v>507.64</v>
      </c>
      <c r="U150" s="19" t="n">
        <v>72.1</v>
      </c>
      <c r="V150" s="19" t="n">
        <v>49.44</v>
      </c>
      <c r="W150" s="19" t="n">
        <v>56.1</v>
      </c>
      <c r="X150" s="19" t="n">
        <v>1</v>
      </c>
      <c r="Y150" s="19" t="n">
        <v>0.08</v>
      </c>
      <c r="Z150" s="19" t="n">
        <v>180</v>
      </c>
      <c r="AA150" s="19" t="n">
        <v>34.08</v>
      </c>
      <c r="AB150" s="19" t="n">
        <v>0.6</v>
      </c>
      <c r="AC150" s="19" t="n">
        <v>0.05</v>
      </c>
      <c r="AD150" s="19" t="n">
        <v>0.05</v>
      </c>
      <c r="AE150" s="19" t="n">
        <v>0.69</v>
      </c>
      <c r="AF150" s="19" t="n">
        <v>1.02</v>
      </c>
      <c r="AG150" s="19" t="n">
        <v>12</v>
      </c>
      <c r="AH150" s="19" t="n">
        <v>0</v>
      </c>
      <c r="AI150" s="19" t="n">
        <v>0</v>
      </c>
      <c r="AJ150" s="19" t="n">
        <v>0</v>
      </c>
      <c r="AK150" s="19" t="n">
        <v>24.76</v>
      </c>
      <c r="AL150" s="19" t="n">
        <v>26.3</v>
      </c>
      <c r="AM150" s="19" t="n">
        <v>19.84</v>
      </c>
      <c r="AN150" s="19" t="n">
        <v>98.74</v>
      </c>
      <c r="AO150" s="19" t="n">
        <v>4.3</v>
      </c>
      <c r="AP150" s="19" t="n">
        <v>24.57</v>
      </c>
      <c r="AQ150" s="19" t="n">
        <v>49.95</v>
      </c>
      <c r="AR150" s="19" t="n">
        <v>158.24</v>
      </c>
      <c r="AS150" s="19" t="n">
        <v>142.92</v>
      </c>
      <c r="AT150" s="19" t="n">
        <v>20.08</v>
      </c>
      <c r="AU150" s="19" t="n">
        <v>11.8</v>
      </c>
      <c r="AV150" s="19" t="n">
        <v>180.22</v>
      </c>
      <c r="AW150" s="19" t="n">
        <v>0.53</v>
      </c>
      <c r="AX150" s="19" t="n">
        <v>197.26</v>
      </c>
      <c r="AY150" s="19" t="n">
        <v>138.21</v>
      </c>
      <c r="AZ150" s="19" t="n">
        <v>20.47</v>
      </c>
      <c r="BA150" s="19" t="n">
        <v>29.95</v>
      </c>
      <c r="BB150" s="19" t="n">
        <v>0</v>
      </c>
      <c r="BC150" s="19" t="n">
        <v>0</v>
      </c>
      <c r="BD150" s="19" t="n">
        <v>0</v>
      </c>
      <c r="BE150" s="19" t="n">
        <v>0</v>
      </c>
      <c r="BF150" s="19" t="n">
        <v>0</v>
      </c>
      <c r="BG150" s="19" t="n">
        <v>0</v>
      </c>
      <c r="BH150" s="19" t="n">
        <v>0</v>
      </c>
      <c r="BI150" s="19" t="n">
        <v>0.08</v>
      </c>
      <c r="BJ150" s="19" t="n">
        <v>0</v>
      </c>
      <c r="BK150" s="19" t="n">
        <v>0.01</v>
      </c>
      <c r="BL150" s="19" t="n">
        <v>0</v>
      </c>
      <c r="BM150" s="19" t="n">
        <v>0</v>
      </c>
      <c r="BN150" s="19" t="n">
        <v>0</v>
      </c>
      <c r="BO150" s="19" t="n">
        <v>0</v>
      </c>
      <c r="BP150" s="19" t="n">
        <v>0.01</v>
      </c>
      <c r="BQ150" s="19" t="n">
        <v>0.05</v>
      </c>
      <c r="BR150" s="19" t="n">
        <v>0</v>
      </c>
      <c r="BS150" s="19" t="n">
        <v>0</v>
      </c>
      <c r="BT150" s="19" t="n">
        <v>0.03</v>
      </c>
      <c r="BU150" s="19" t="n">
        <v>0.11</v>
      </c>
      <c r="BV150" s="19" t="n">
        <v>0</v>
      </c>
      <c r="BW150" s="19" t="n">
        <v>0</v>
      </c>
      <c r="BX150" s="19" t="n">
        <v>0</v>
      </c>
      <c r="BY150" s="19" t="n">
        <v>0</v>
      </c>
      <c r="BZ150" s="19" t="n">
        <v>200.03</v>
      </c>
      <c r="CB150" s="19" t="n">
        <v>30.08</v>
      </c>
      <c r="CD150" s="19" t="n">
        <v>0</v>
      </c>
      <c r="CE150" s="19" t="n">
        <v>0</v>
      </c>
      <c r="CF150" s="19" t="n">
        <v>0</v>
      </c>
      <c r="CG150" s="19" t="n">
        <v>0</v>
      </c>
      <c r="CH150" s="19" t="n">
        <v>0</v>
      </c>
      <c r="CI150" s="19" t="n">
        <v>0</v>
      </c>
    </row>
    <row r="151" s="21" customFormat="true" ht="13.8" hidden="false" customHeight="false" outlineLevel="0" collapsed="false">
      <c r="A151" s="21" t="str">
        <f aca="false">"-"</f>
        <v>-</v>
      </c>
      <c r="B151" s="21" t="s">
        <v>87</v>
      </c>
      <c r="C151" s="22" t="str">
        <f aca="false">"60"</f>
        <v>60</v>
      </c>
      <c r="D151" s="22" t="n">
        <v>3.97</v>
      </c>
      <c r="E151" s="22" t="n">
        <v>0.39</v>
      </c>
      <c r="F151" s="22" t="n">
        <v>28.14</v>
      </c>
      <c r="G151" s="22" t="n">
        <v>134.3406</v>
      </c>
      <c r="H151" s="21" t="n">
        <v>0</v>
      </c>
      <c r="I151" s="21" t="n">
        <v>0</v>
      </c>
      <c r="J151" s="21" t="n">
        <v>0</v>
      </c>
      <c r="K151" s="21" t="n">
        <v>0</v>
      </c>
      <c r="L151" s="21" t="n">
        <v>0.66</v>
      </c>
      <c r="M151" s="21" t="n">
        <v>27.36</v>
      </c>
      <c r="N151" s="21" t="n">
        <v>0.12</v>
      </c>
      <c r="O151" s="21" t="n">
        <v>0</v>
      </c>
      <c r="P151" s="21" t="n">
        <v>0</v>
      </c>
      <c r="Q151" s="21" t="n">
        <v>0</v>
      </c>
      <c r="R151" s="21" t="n">
        <v>1.08</v>
      </c>
      <c r="S151" s="21" t="n">
        <v>0</v>
      </c>
      <c r="T151" s="21" t="n">
        <v>0</v>
      </c>
      <c r="U151" s="21" t="n">
        <v>0</v>
      </c>
      <c r="V151" s="21" t="n">
        <v>0</v>
      </c>
      <c r="W151" s="21" t="n">
        <v>0</v>
      </c>
      <c r="X151" s="21" t="n">
        <v>0</v>
      </c>
      <c r="Y151" s="21" t="n">
        <v>0</v>
      </c>
      <c r="Z151" s="21" t="n">
        <v>0</v>
      </c>
      <c r="AA151" s="21" t="n">
        <v>0</v>
      </c>
      <c r="AB151" s="21" t="n">
        <v>0</v>
      </c>
      <c r="AC151" s="21" t="n">
        <v>0</v>
      </c>
      <c r="AD151" s="21" t="n">
        <v>0</v>
      </c>
      <c r="AE151" s="21" t="n">
        <v>0</v>
      </c>
      <c r="AF151" s="21" t="n">
        <v>0</v>
      </c>
      <c r="AG151" s="21" t="n">
        <v>0</v>
      </c>
      <c r="AH151" s="21" t="n">
        <v>0</v>
      </c>
      <c r="AI151" s="21" t="n">
        <v>191.57</v>
      </c>
      <c r="AJ151" s="21" t="n">
        <v>199.4</v>
      </c>
      <c r="AK151" s="21" t="n">
        <v>305.37</v>
      </c>
      <c r="AL151" s="21" t="n">
        <v>101.27</v>
      </c>
      <c r="AM151" s="21" t="n">
        <v>60.03</v>
      </c>
      <c r="AN151" s="21" t="n">
        <v>120.06</v>
      </c>
      <c r="AO151" s="21" t="n">
        <v>45.41</v>
      </c>
      <c r="AP151" s="21" t="n">
        <v>217.15</v>
      </c>
      <c r="AQ151" s="21" t="n">
        <v>134.68</v>
      </c>
      <c r="AR151" s="21" t="n">
        <v>187.92</v>
      </c>
      <c r="AS151" s="21" t="n">
        <v>155.03</v>
      </c>
      <c r="AT151" s="21" t="n">
        <v>81.43</v>
      </c>
      <c r="AU151" s="21" t="n">
        <v>144.07</v>
      </c>
      <c r="AV151" s="21" t="n">
        <v>1204.78</v>
      </c>
      <c r="AW151" s="21" t="n">
        <v>0</v>
      </c>
      <c r="AX151" s="21" t="n">
        <v>392.54</v>
      </c>
      <c r="AY151" s="21" t="n">
        <v>170.69</v>
      </c>
      <c r="AZ151" s="21" t="n">
        <v>113.27</v>
      </c>
      <c r="BA151" s="21" t="n">
        <v>89.78</v>
      </c>
      <c r="BB151" s="21" t="n">
        <v>0</v>
      </c>
      <c r="BC151" s="21" t="n">
        <v>0</v>
      </c>
      <c r="BD151" s="21" t="n">
        <v>0</v>
      </c>
      <c r="BE151" s="21" t="n">
        <v>0</v>
      </c>
      <c r="BF151" s="21" t="n">
        <v>0</v>
      </c>
      <c r="BG151" s="21" t="n">
        <v>0</v>
      </c>
      <c r="BH151" s="21" t="n">
        <v>0</v>
      </c>
      <c r="BI151" s="21" t="n">
        <v>0.05</v>
      </c>
      <c r="BJ151" s="21" t="n">
        <v>0</v>
      </c>
      <c r="BK151" s="21" t="n">
        <v>0</v>
      </c>
      <c r="BL151" s="21" t="n">
        <v>0</v>
      </c>
      <c r="BM151" s="21" t="n">
        <v>0</v>
      </c>
      <c r="BN151" s="21" t="n">
        <v>0</v>
      </c>
      <c r="BO151" s="21" t="n">
        <v>0</v>
      </c>
      <c r="BP151" s="21" t="n">
        <v>0</v>
      </c>
      <c r="BQ151" s="21" t="n">
        <v>0.04</v>
      </c>
      <c r="BR151" s="21" t="n">
        <v>0</v>
      </c>
      <c r="BS151" s="21" t="n">
        <v>0</v>
      </c>
      <c r="BT151" s="21" t="n">
        <v>0.17</v>
      </c>
      <c r="BU151" s="21" t="n">
        <v>0.01</v>
      </c>
      <c r="BV151" s="21" t="n">
        <v>0</v>
      </c>
      <c r="BW151" s="21" t="n">
        <v>0</v>
      </c>
      <c r="BX151" s="21" t="n">
        <v>0</v>
      </c>
      <c r="BY151" s="21" t="n">
        <v>0</v>
      </c>
      <c r="BZ151" s="21" t="n">
        <v>23.46</v>
      </c>
      <c r="CB151" s="21" t="n">
        <v>0</v>
      </c>
      <c r="CD151" s="21" t="n">
        <v>0</v>
      </c>
      <c r="CE151" s="21" t="n">
        <v>0</v>
      </c>
      <c r="CF151" s="21" t="n">
        <v>0</v>
      </c>
      <c r="CG151" s="21" t="n">
        <v>0</v>
      </c>
      <c r="CH151" s="21" t="n">
        <v>0</v>
      </c>
      <c r="CI151" s="21" t="n">
        <v>0</v>
      </c>
    </row>
    <row r="152" s="23" customFormat="true" ht="13.8" hidden="false" customHeight="false" outlineLevel="0" collapsed="false">
      <c r="B152" s="23" t="s">
        <v>88</v>
      </c>
      <c r="C152" s="24"/>
      <c r="D152" s="24" t="n">
        <v>20.38</v>
      </c>
      <c r="E152" s="24" t="n">
        <v>19.13</v>
      </c>
      <c r="F152" s="24" t="n">
        <v>64.08</v>
      </c>
      <c r="G152" s="24" t="n">
        <v>504.06</v>
      </c>
      <c r="H152" s="23" t="n">
        <v>7.37</v>
      </c>
      <c r="I152" s="23" t="n">
        <v>0.15</v>
      </c>
      <c r="J152" s="23" t="n">
        <v>6.72</v>
      </c>
      <c r="K152" s="23" t="n">
        <v>0</v>
      </c>
      <c r="L152" s="23" t="n">
        <v>31.48</v>
      </c>
      <c r="M152" s="23" t="n">
        <v>28.93</v>
      </c>
      <c r="N152" s="23" t="n">
        <v>3.67</v>
      </c>
      <c r="O152" s="23" t="n">
        <v>0</v>
      </c>
      <c r="P152" s="23" t="n">
        <v>0</v>
      </c>
      <c r="Q152" s="23" t="n">
        <v>1.59</v>
      </c>
      <c r="R152" s="23" t="n">
        <v>3.97</v>
      </c>
      <c r="S152" s="23" t="n">
        <v>413.32</v>
      </c>
      <c r="T152" s="23" t="n">
        <v>1227</v>
      </c>
      <c r="U152" s="23" t="n">
        <v>228.96</v>
      </c>
      <c r="V152" s="23" t="n">
        <v>93.04</v>
      </c>
      <c r="W152" s="23" t="n">
        <v>311.06</v>
      </c>
      <c r="X152" s="23" t="n">
        <v>7.92</v>
      </c>
      <c r="Y152" s="23" t="n">
        <v>301.61</v>
      </c>
      <c r="Z152" s="23" t="n">
        <v>321.24</v>
      </c>
      <c r="AA152" s="23" t="n">
        <v>376.82</v>
      </c>
      <c r="AB152" s="23" t="n">
        <v>61.35</v>
      </c>
      <c r="AC152" s="23" t="n">
        <v>0.51</v>
      </c>
      <c r="AD152" s="23" t="n">
        <v>0.56</v>
      </c>
      <c r="AE152" s="23" t="n">
        <v>1.51</v>
      </c>
      <c r="AF152" s="23" t="n">
        <v>6.12</v>
      </c>
      <c r="AG152" s="23" t="n">
        <v>141.5</v>
      </c>
      <c r="AH152" s="23" t="n">
        <v>0</v>
      </c>
      <c r="AI152" s="23" t="n">
        <v>1053.96</v>
      </c>
      <c r="AJ152" s="23" t="n">
        <v>874.16</v>
      </c>
      <c r="AK152" s="23" t="n">
        <v>1810.32</v>
      </c>
      <c r="AL152" s="23" t="n">
        <v>1242.72</v>
      </c>
      <c r="AM152" s="23" t="n">
        <v>645.36</v>
      </c>
      <c r="AN152" s="23" t="n">
        <v>1004.06</v>
      </c>
      <c r="AO152" s="23" t="n">
        <v>306.99</v>
      </c>
      <c r="AP152" s="23" t="n">
        <v>1176.05</v>
      </c>
      <c r="AQ152" s="23" t="n">
        <v>1143.99</v>
      </c>
      <c r="AR152" s="23" t="n">
        <v>1678.61</v>
      </c>
      <c r="AS152" s="23" t="n">
        <v>2196.8</v>
      </c>
      <c r="AT152" s="23" t="n">
        <v>586.54</v>
      </c>
      <c r="AU152" s="23" t="n">
        <v>860.16</v>
      </c>
      <c r="AV152" s="23" t="n">
        <v>4264.84</v>
      </c>
      <c r="AW152" s="23" t="n">
        <v>16.5</v>
      </c>
      <c r="AX152" s="23" t="n">
        <v>1239.88</v>
      </c>
      <c r="AY152" s="23" t="n">
        <v>1507.56</v>
      </c>
      <c r="AZ152" s="23" t="n">
        <v>778.99</v>
      </c>
      <c r="BA152" s="23" t="n">
        <v>492.89</v>
      </c>
      <c r="BB152" s="23" t="n">
        <v>0.39</v>
      </c>
      <c r="BC152" s="23" t="n">
        <v>0.41</v>
      </c>
      <c r="BD152" s="23" t="n">
        <v>0.3</v>
      </c>
      <c r="BE152" s="23" t="n">
        <v>0.72</v>
      </c>
      <c r="BF152" s="23" t="n">
        <v>0.12</v>
      </c>
      <c r="BG152" s="23" t="n">
        <v>0.61</v>
      </c>
      <c r="BH152" s="23" t="n">
        <v>0</v>
      </c>
      <c r="BI152" s="23" t="n">
        <v>2.37</v>
      </c>
      <c r="BJ152" s="23" t="n">
        <v>0</v>
      </c>
      <c r="BK152" s="23" t="n">
        <v>0.71</v>
      </c>
      <c r="BL152" s="23" t="n">
        <v>0.19</v>
      </c>
      <c r="BM152" s="23" t="n">
        <v>0.15</v>
      </c>
      <c r="BN152" s="23" t="n">
        <v>0</v>
      </c>
      <c r="BO152" s="23" t="n">
        <v>0.31</v>
      </c>
      <c r="BP152" s="23" t="n">
        <v>0.24</v>
      </c>
      <c r="BQ152" s="23" t="n">
        <v>8.92</v>
      </c>
      <c r="BR152" s="23" t="n">
        <v>0</v>
      </c>
      <c r="BS152" s="23" t="n">
        <v>0</v>
      </c>
      <c r="BT152" s="23" t="n">
        <v>2.88</v>
      </c>
      <c r="BU152" s="23" t="n">
        <v>0.19</v>
      </c>
      <c r="BV152" s="23" t="n">
        <v>0.02</v>
      </c>
      <c r="BW152" s="23" t="n">
        <v>0</v>
      </c>
      <c r="BX152" s="23" t="n">
        <v>0</v>
      </c>
      <c r="BY152" s="23" t="n">
        <v>0</v>
      </c>
      <c r="BZ152" s="23" t="n">
        <v>501.76</v>
      </c>
      <c r="CA152" s="23" t="n">
        <f aca="false">$G$152/$G$160*100</f>
        <v>40.9948193270818</v>
      </c>
      <c r="CB152" s="23" t="n">
        <v>355.15</v>
      </c>
      <c r="CD152" s="23" t="n">
        <v>0</v>
      </c>
      <c r="CE152" s="23" t="n">
        <v>0</v>
      </c>
      <c r="CF152" s="23" t="n">
        <v>0</v>
      </c>
      <c r="CG152" s="23" t="n">
        <v>0</v>
      </c>
      <c r="CH152" s="23" t="n">
        <v>0</v>
      </c>
      <c r="CI152" s="23" t="n">
        <v>0</v>
      </c>
    </row>
    <row r="153" s="13" customFormat="true" ht="13.8" hidden="false" customHeight="false" outlineLevel="0" collapsed="false">
      <c r="B153" s="13" t="s">
        <v>89</v>
      </c>
      <c r="C153" s="18"/>
      <c r="D153" s="18"/>
      <c r="E153" s="18"/>
      <c r="F153" s="18"/>
      <c r="G153" s="18"/>
    </row>
    <row r="154" s="19" customFormat="true" ht="13.8" hidden="false" customHeight="false" outlineLevel="0" collapsed="false">
      <c r="A154" s="19" t="str">
        <f aca="false">"фирм"</f>
        <v>фирм</v>
      </c>
      <c r="B154" s="19" t="s">
        <v>133</v>
      </c>
      <c r="C154" s="20" t="str">
        <f aca="false">"60"</f>
        <v>60</v>
      </c>
      <c r="D154" s="20" t="n">
        <v>0.66</v>
      </c>
      <c r="E154" s="20" t="n">
        <v>0.12</v>
      </c>
      <c r="F154" s="20" t="n">
        <v>6.07</v>
      </c>
      <c r="G154" s="20" t="n">
        <v>25.68972</v>
      </c>
      <c r="H154" s="19" t="n">
        <v>0.02</v>
      </c>
      <c r="I154" s="19" t="n">
        <v>0</v>
      </c>
      <c r="J154" s="19" t="n">
        <v>0</v>
      </c>
      <c r="K154" s="19" t="n">
        <v>0</v>
      </c>
      <c r="L154" s="19" t="n">
        <v>4.6</v>
      </c>
      <c r="M154" s="19" t="n">
        <v>0.18</v>
      </c>
      <c r="N154" s="19" t="n">
        <v>1.29</v>
      </c>
      <c r="O154" s="19" t="n">
        <v>0</v>
      </c>
      <c r="P154" s="19" t="n">
        <v>0</v>
      </c>
      <c r="Q154" s="19" t="n">
        <v>0.4</v>
      </c>
      <c r="R154" s="19" t="n">
        <v>0.44</v>
      </c>
      <c r="S154" s="19" t="n">
        <v>11.91</v>
      </c>
      <c r="T154" s="19" t="n">
        <v>128.63</v>
      </c>
      <c r="U154" s="19" t="n">
        <v>18.45</v>
      </c>
      <c r="V154" s="19" t="n">
        <v>15.21</v>
      </c>
      <c r="W154" s="19" t="n">
        <v>23.3</v>
      </c>
      <c r="X154" s="19" t="n">
        <v>0.57</v>
      </c>
      <c r="Y154" s="19" t="n">
        <v>0</v>
      </c>
      <c r="Z154" s="19" t="n">
        <v>3539.76</v>
      </c>
      <c r="AA154" s="19" t="n">
        <v>601.95</v>
      </c>
      <c r="AB154" s="19" t="n">
        <v>4.65</v>
      </c>
      <c r="AC154" s="19" t="n">
        <v>0.05</v>
      </c>
      <c r="AD154" s="19" t="n">
        <v>0.03</v>
      </c>
      <c r="AE154" s="19" t="n">
        <v>0.37</v>
      </c>
      <c r="AF154" s="19" t="n">
        <v>0.44</v>
      </c>
      <c r="AG154" s="19" t="n">
        <v>19.99</v>
      </c>
      <c r="AH154" s="19" t="n">
        <v>0</v>
      </c>
      <c r="AI154" s="19" t="n">
        <v>19.55</v>
      </c>
      <c r="AJ154" s="19" t="n">
        <v>16.17</v>
      </c>
      <c r="AK154" s="19" t="n">
        <v>18.67</v>
      </c>
      <c r="AL154" s="19" t="n">
        <v>19.11</v>
      </c>
      <c r="AM154" s="19" t="n">
        <v>5</v>
      </c>
      <c r="AN154" s="19" t="n">
        <v>12.94</v>
      </c>
      <c r="AO154" s="19" t="n">
        <v>3.68</v>
      </c>
      <c r="AP154" s="19" t="n">
        <v>14.41</v>
      </c>
      <c r="AQ154" s="19" t="n">
        <v>22.93</v>
      </c>
      <c r="AR154" s="19" t="n">
        <v>21.76</v>
      </c>
      <c r="AS154" s="19" t="n">
        <v>65.71</v>
      </c>
      <c r="AT154" s="19" t="n">
        <v>7.35</v>
      </c>
      <c r="AU154" s="19" t="n">
        <v>22.64</v>
      </c>
      <c r="AV154" s="19" t="n">
        <v>87.32</v>
      </c>
      <c r="AW154" s="19" t="n">
        <v>0</v>
      </c>
      <c r="AX154" s="19" t="n">
        <v>16.61</v>
      </c>
      <c r="AY154" s="19" t="n">
        <v>16.17</v>
      </c>
      <c r="AZ154" s="19" t="n">
        <v>8.23</v>
      </c>
      <c r="BA154" s="19" t="n">
        <v>5.59</v>
      </c>
      <c r="BB154" s="19" t="n">
        <v>0</v>
      </c>
      <c r="BC154" s="19" t="n">
        <v>0</v>
      </c>
      <c r="BD154" s="19" t="n">
        <v>0</v>
      </c>
      <c r="BE154" s="19" t="n">
        <v>0</v>
      </c>
      <c r="BF154" s="19" t="n">
        <v>0</v>
      </c>
      <c r="BG154" s="19" t="n">
        <v>0</v>
      </c>
      <c r="BH154" s="19" t="n">
        <v>0</v>
      </c>
      <c r="BI154" s="19" t="n">
        <v>0</v>
      </c>
      <c r="BJ154" s="19" t="n">
        <v>0</v>
      </c>
      <c r="BK154" s="19" t="n">
        <v>0</v>
      </c>
      <c r="BL154" s="19" t="n">
        <v>0</v>
      </c>
      <c r="BM154" s="19" t="n">
        <v>0</v>
      </c>
      <c r="BN154" s="19" t="n">
        <v>0</v>
      </c>
      <c r="BO154" s="19" t="n">
        <v>0</v>
      </c>
      <c r="BP154" s="19" t="n">
        <v>0</v>
      </c>
      <c r="BQ154" s="19" t="n">
        <v>0</v>
      </c>
      <c r="BR154" s="19" t="n">
        <v>0</v>
      </c>
      <c r="BS154" s="19" t="n">
        <v>0</v>
      </c>
      <c r="BT154" s="19" t="n">
        <v>0</v>
      </c>
      <c r="BU154" s="19" t="n">
        <v>0</v>
      </c>
      <c r="BV154" s="19" t="n">
        <v>0</v>
      </c>
      <c r="BW154" s="19" t="n">
        <v>0</v>
      </c>
      <c r="BX154" s="19" t="n">
        <v>0</v>
      </c>
      <c r="BY154" s="19" t="n">
        <v>0</v>
      </c>
      <c r="BZ154" s="19" t="n">
        <v>52.37</v>
      </c>
      <c r="CB154" s="19" t="n">
        <v>589.96</v>
      </c>
      <c r="CD154" s="19" t="n">
        <v>0</v>
      </c>
      <c r="CE154" s="19" t="n">
        <v>0</v>
      </c>
      <c r="CF154" s="19" t="n">
        <v>0</v>
      </c>
      <c r="CG154" s="19" t="n">
        <v>0</v>
      </c>
      <c r="CH154" s="19" t="n">
        <v>0</v>
      </c>
      <c r="CI154" s="19" t="n">
        <v>0</v>
      </c>
    </row>
    <row r="155" s="19" customFormat="true" ht="13.8" hidden="false" customHeight="false" outlineLevel="0" collapsed="false">
      <c r="A155" s="19" t="str">
        <f aca="false">"132"</f>
        <v>132</v>
      </c>
      <c r="B155" s="19" t="s">
        <v>134</v>
      </c>
      <c r="C155" s="20" t="str">
        <f aca="false">"210"</f>
        <v>210</v>
      </c>
      <c r="D155" s="20" t="n">
        <v>2.06</v>
      </c>
      <c r="E155" s="20" t="n">
        <v>5.5</v>
      </c>
      <c r="F155" s="20" t="n">
        <v>14.75</v>
      </c>
      <c r="G155" s="20" t="n">
        <v>115.39146</v>
      </c>
      <c r="H155" s="19" t="n">
        <v>3.41</v>
      </c>
      <c r="I155" s="19" t="n">
        <v>0.1</v>
      </c>
      <c r="J155" s="19" t="n">
        <v>3.41</v>
      </c>
      <c r="K155" s="19" t="n">
        <v>0</v>
      </c>
      <c r="L155" s="19" t="n">
        <v>2.2</v>
      </c>
      <c r="M155" s="19" t="n">
        <v>11.08</v>
      </c>
      <c r="N155" s="19" t="n">
        <v>1.48</v>
      </c>
      <c r="O155" s="19" t="n">
        <v>0</v>
      </c>
      <c r="P155" s="19" t="n">
        <v>0</v>
      </c>
      <c r="Q155" s="19" t="n">
        <v>0.32</v>
      </c>
      <c r="R155" s="19" t="n">
        <v>1.84</v>
      </c>
      <c r="S155" s="19" t="n">
        <v>332.53</v>
      </c>
      <c r="T155" s="19" t="n">
        <v>395.15</v>
      </c>
      <c r="U155" s="19" t="n">
        <v>23.86</v>
      </c>
      <c r="V155" s="19" t="n">
        <v>20.51</v>
      </c>
      <c r="W155" s="19" t="n">
        <v>59.94</v>
      </c>
      <c r="X155" s="19" t="n">
        <v>0.79</v>
      </c>
      <c r="Y155" s="19" t="n">
        <v>38.6</v>
      </c>
      <c r="Z155" s="19" t="n">
        <v>897.12</v>
      </c>
      <c r="AA155" s="19" t="n">
        <v>204.52</v>
      </c>
      <c r="AB155" s="19" t="n">
        <v>0.24</v>
      </c>
      <c r="AC155" s="19" t="n">
        <v>0.08</v>
      </c>
      <c r="AD155" s="19" t="n">
        <v>0.06</v>
      </c>
      <c r="AE155" s="19" t="n">
        <v>0.82</v>
      </c>
      <c r="AF155" s="19" t="n">
        <v>1.43</v>
      </c>
      <c r="AG155" s="19" t="n">
        <v>5.37</v>
      </c>
      <c r="AH155" s="19" t="n">
        <v>0</v>
      </c>
      <c r="AI155" s="19" t="n">
        <v>51.76</v>
      </c>
      <c r="AJ155" s="19" t="n">
        <v>56.27</v>
      </c>
      <c r="AK155" s="19" t="n">
        <v>78.11</v>
      </c>
      <c r="AL155" s="19" t="n">
        <v>70.84</v>
      </c>
      <c r="AM155" s="19" t="n">
        <v>18.31</v>
      </c>
      <c r="AN155" s="19" t="n">
        <v>47.71</v>
      </c>
      <c r="AO155" s="19" t="n">
        <v>20.99</v>
      </c>
      <c r="AP155" s="19" t="n">
        <v>57.98</v>
      </c>
      <c r="AQ155" s="19" t="n">
        <v>51.27</v>
      </c>
      <c r="AR155" s="19" t="n">
        <v>108.9</v>
      </c>
      <c r="AS155" s="19" t="n">
        <v>76.29</v>
      </c>
      <c r="AT155" s="19" t="n">
        <v>16.08</v>
      </c>
      <c r="AU155" s="19" t="n">
        <v>38.34</v>
      </c>
      <c r="AV155" s="19" t="n">
        <v>276.84</v>
      </c>
      <c r="AW155" s="19" t="n">
        <v>0</v>
      </c>
      <c r="AX155" s="19" t="n">
        <v>58.8</v>
      </c>
      <c r="AY155" s="19" t="n">
        <v>35.87</v>
      </c>
      <c r="AZ155" s="19" t="n">
        <v>28.7</v>
      </c>
      <c r="BA155" s="19" t="n">
        <v>15.49</v>
      </c>
      <c r="BB155" s="19" t="n">
        <v>0.15</v>
      </c>
      <c r="BC155" s="19" t="n">
        <v>0.03</v>
      </c>
      <c r="BD155" s="19" t="n">
        <v>0.03</v>
      </c>
      <c r="BE155" s="19" t="n">
        <v>0.07</v>
      </c>
      <c r="BF155" s="19" t="n">
        <v>0.09</v>
      </c>
      <c r="BG155" s="19" t="n">
        <v>0.31</v>
      </c>
      <c r="BH155" s="19" t="n">
        <v>0</v>
      </c>
      <c r="BI155" s="19" t="n">
        <v>1.02</v>
      </c>
      <c r="BJ155" s="19" t="n">
        <v>0</v>
      </c>
      <c r="BK155" s="19" t="n">
        <v>0.3</v>
      </c>
      <c r="BL155" s="19" t="n">
        <v>0</v>
      </c>
      <c r="BM155" s="19" t="n">
        <v>0</v>
      </c>
      <c r="BN155" s="19" t="n">
        <v>0</v>
      </c>
      <c r="BO155" s="19" t="n">
        <v>0</v>
      </c>
      <c r="BP155" s="19" t="n">
        <v>0.12</v>
      </c>
      <c r="BQ155" s="19" t="n">
        <v>0.99</v>
      </c>
      <c r="BR155" s="19" t="n">
        <v>0</v>
      </c>
      <c r="BS155" s="19" t="n">
        <v>0</v>
      </c>
      <c r="BT155" s="19" t="n">
        <v>0.1</v>
      </c>
      <c r="BU155" s="19" t="n">
        <v>0</v>
      </c>
      <c r="BV155" s="19" t="n">
        <v>0</v>
      </c>
      <c r="BW155" s="19" t="n">
        <v>0</v>
      </c>
      <c r="BX155" s="19" t="n">
        <v>0</v>
      </c>
      <c r="BY155" s="19" t="n">
        <v>0</v>
      </c>
      <c r="BZ155" s="19" t="n">
        <v>229.16</v>
      </c>
      <c r="CB155" s="19" t="n">
        <v>188.12</v>
      </c>
      <c r="CD155" s="19" t="n">
        <v>0</v>
      </c>
      <c r="CE155" s="19" t="n">
        <v>0</v>
      </c>
      <c r="CF155" s="19" t="n">
        <v>0</v>
      </c>
      <c r="CG155" s="19" t="n">
        <v>0</v>
      </c>
      <c r="CH155" s="19" t="n">
        <v>0</v>
      </c>
      <c r="CI155" s="19" t="n">
        <v>0</v>
      </c>
    </row>
    <row r="156" s="19" customFormat="true" ht="13.8" hidden="false" customHeight="false" outlineLevel="0" collapsed="false">
      <c r="A156" s="19" t="str">
        <f aca="false">"Фирм"</f>
        <v>Фирм</v>
      </c>
      <c r="B156" s="19" t="s">
        <v>135</v>
      </c>
      <c r="C156" s="20" t="str">
        <f aca="false">"250"</f>
        <v>250</v>
      </c>
      <c r="D156" s="20" t="n">
        <v>15.84</v>
      </c>
      <c r="E156" s="20" t="n">
        <v>18.91</v>
      </c>
      <c r="F156" s="20" t="n">
        <v>33.59</v>
      </c>
      <c r="G156" s="20" t="n">
        <v>365.290399</v>
      </c>
      <c r="H156" s="19" t="n">
        <v>4.23</v>
      </c>
      <c r="I156" s="19" t="n">
        <v>5.2</v>
      </c>
      <c r="J156" s="19" t="n">
        <v>1.19</v>
      </c>
      <c r="K156" s="19" t="n">
        <v>0</v>
      </c>
      <c r="L156" s="19" t="n">
        <v>4.33</v>
      </c>
      <c r="M156" s="19" t="n">
        <v>26.26</v>
      </c>
      <c r="N156" s="19" t="n">
        <v>3</v>
      </c>
      <c r="O156" s="19" t="n">
        <v>0</v>
      </c>
      <c r="P156" s="19" t="n">
        <v>0</v>
      </c>
      <c r="Q156" s="19" t="n">
        <v>0.52</v>
      </c>
      <c r="R156" s="19" t="n">
        <v>4.56</v>
      </c>
      <c r="S156" s="19" t="n">
        <v>678.62</v>
      </c>
      <c r="T156" s="19" t="n">
        <v>1137.68</v>
      </c>
      <c r="U156" s="19" t="n">
        <v>37.68</v>
      </c>
      <c r="V156" s="19" t="n">
        <v>53.59</v>
      </c>
      <c r="W156" s="19" t="n">
        <v>209.07</v>
      </c>
      <c r="X156" s="19" t="n">
        <v>2.72</v>
      </c>
      <c r="Y156" s="19" t="n">
        <v>28.98</v>
      </c>
      <c r="Z156" s="19" t="n">
        <v>93.84</v>
      </c>
      <c r="AA156" s="19" t="n">
        <v>67.44</v>
      </c>
      <c r="AB156" s="19" t="n">
        <v>4.14</v>
      </c>
      <c r="AC156" s="19" t="n">
        <v>0.21</v>
      </c>
      <c r="AD156" s="19" t="n">
        <v>0.2</v>
      </c>
      <c r="AE156" s="19" t="n">
        <v>6.34</v>
      </c>
      <c r="AF156" s="19" t="n">
        <v>12.28</v>
      </c>
      <c r="AG156" s="19" t="n">
        <v>17.34</v>
      </c>
      <c r="AH156" s="19" t="n">
        <v>0</v>
      </c>
      <c r="AI156" s="19" t="n">
        <v>709.29</v>
      </c>
      <c r="AJ156" s="19" t="n">
        <v>796.69</v>
      </c>
      <c r="AK156" s="19" t="n">
        <v>1140.98</v>
      </c>
      <c r="AL156" s="19" t="n">
        <v>1389.28</v>
      </c>
      <c r="AM156" s="19" t="n">
        <v>338.46</v>
      </c>
      <c r="AN156" s="19" t="n">
        <v>679.29</v>
      </c>
      <c r="AO156" s="19" t="n">
        <v>36.1</v>
      </c>
      <c r="AP156" s="19" t="n">
        <v>678.5</v>
      </c>
      <c r="AQ156" s="19" t="n">
        <v>104.68</v>
      </c>
      <c r="AR156" s="19" t="n">
        <v>288.8</v>
      </c>
      <c r="AS156" s="19" t="n">
        <v>126.35</v>
      </c>
      <c r="AT156" s="19" t="n">
        <v>347.66</v>
      </c>
      <c r="AU156" s="19" t="n">
        <v>74.01</v>
      </c>
      <c r="AV156" s="19" t="n">
        <v>397.09</v>
      </c>
      <c r="AW156" s="19" t="n">
        <v>0</v>
      </c>
      <c r="AX156" s="19" t="n">
        <v>54.15</v>
      </c>
      <c r="AY156" s="19" t="n">
        <v>48.74</v>
      </c>
      <c r="AZ156" s="19" t="n">
        <v>469.9</v>
      </c>
      <c r="BA156" s="19" t="n">
        <v>168.75</v>
      </c>
      <c r="BB156" s="19" t="n">
        <v>0</v>
      </c>
      <c r="BC156" s="19" t="n">
        <v>0</v>
      </c>
      <c r="BD156" s="19" t="n">
        <v>0</v>
      </c>
      <c r="BE156" s="19" t="n">
        <v>0</v>
      </c>
      <c r="BF156" s="19" t="n">
        <v>0</v>
      </c>
      <c r="BG156" s="19" t="n">
        <v>0</v>
      </c>
      <c r="BH156" s="19" t="n">
        <v>0</v>
      </c>
      <c r="BI156" s="19" t="n">
        <v>0.56</v>
      </c>
      <c r="BJ156" s="19" t="n">
        <v>0</v>
      </c>
      <c r="BK156" s="19" t="n">
        <v>0.31</v>
      </c>
      <c r="BL156" s="19" t="n">
        <v>0.02</v>
      </c>
      <c r="BM156" s="19" t="n">
        <v>0.05</v>
      </c>
      <c r="BN156" s="19" t="n">
        <v>0</v>
      </c>
      <c r="BO156" s="19" t="n">
        <v>0</v>
      </c>
      <c r="BP156" s="19" t="n">
        <v>0.01</v>
      </c>
      <c r="BQ156" s="19" t="n">
        <v>1.94</v>
      </c>
      <c r="BR156" s="19" t="n">
        <v>0</v>
      </c>
      <c r="BS156" s="19" t="n">
        <v>0</v>
      </c>
      <c r="BT156" s="19" t="n">
        <v>4.89</v>
      </c>
      <c r="BU156" s="19" t="n">
        <v>0</v>
      </c>
      <c r="BV156" s="19" t="n">
        <v>0</v>
      </c>
      <c r="BW156" s="19" t="n">
        <v>0</v>
      </c>
      <c r="BX156" s="19" t="n">
        <v>0</v>
      </c>
      <c r="BY156" s="19" t="n">
        <v>0</v>
      </c>
      <c r="BZ156" s="19" t="n">
        <v>213.26</v>
      </c>
      <c r="CB156" s="19" t="n">
        <v>44.62</v>
      </c>
      <c r="CD156" s="19" t="n">
        <v>0</v>
      </c>
      <c r="CE156" s="19" t="n">
        <v>0</v>
      </c>
      <c r="CF156" s="19" t="n">
        <v>0</v>
      </c>
      <c r="CG156" s="19" t="n">
        <v>0</v>
      </c>
      <c r="CH156" s="19" t="n">
        <v>0</v>
      </c>
      <c r="CI156" s="19" t="n">
        <v>0</v>
      </c>
    </row>
    <row r="157" s="19" customFormat="true" ht="13.8" hidden="false" customHeight="false" outlineLevel="0" collapsed="false">
      <c r="A157" s="19" t="str">
        <f aca="false">"-"</f>
        <v>-</v>
      </c>
      <c r="B157" s="19" t="s">
        <v>118</v>
      </c>
      <c r="C157" s="20" t="str">
        <f aca="false">"200"</f>
        <v>200</v>
      </c>
      <c r="D157" s="20" t="n">
        <v>1</v>
      </c>
      <c r="E157" s="20" t="n">
        <v>0.2</v>
      </c>
      <c r="F157" s="20" t="n">
        <v>20.6</v>
      </c>
      <c r="G157" s="20" t="n">
        <v>86.48</v>
      </c>
      <c r="H157" s="19" t="n">
        <v>0</v>
      </c>
      <c r="I157" s="19" t="n">
        <v>0</v>
      </c>
      <c r="J157" s="19" t="n">
        <v>0</v>
      </c>
      <c r="K157" s="19" t="n">
        <v>0</v>
      </c>
      <c r="L157" s="19" t="n">
        <v>19.8</v>
      </c>
      <c r="M157" s="19" t="n">
        <v>0.4</v>
      </c>
      <c r="N157" s="19" t="n">
        <v>0.4</v>
      </c>
      <c r="O157" s="19" t="n">
        <v>0</v>
      </c>
      <c r="P157" s="19" t="n">
        <v>0</v>
      </c>
      <c r="Q157" s="19" t="n">
        <v>1</v>
      </c>
      <c r="R157" s="19" t="n">
        <v>0.6</v>
      </c>
      <c r="S157" s="19" t="n">
        <v>52</v>
      </c>
      <c r="T157" s="19" t="n">
        <v>240</v>
      </c>
      <c r="U157" s="19" t="n">
        <v>14</v>
      </c>
      <c r="V157" s="19" t="n">
        <v>8</v>
      </c>
      <c r="W157" s="19" t="n">
        <v>14</v>
      </c>
      <c r="X157" s="19" t="n">
        <v>2.8</v>
      </c>
      <c r="Y157" s="19" t="n">
        <v>0</v>
      </c>
      <c r="Z157" s="19" t="n">
        <v>0</v>
      </c>
      <c r="AA157" s="19" t="n">
        <v>0</v>
      </c>
      <c r="AB157" s="19" t="n">
        <v>0.2</v>
      </c>
      <c r="AC157" s="19" t="n">
        <v>0.02</v>
      </c>
      <c r="AD157" s="19" t="n">
        <v>0.02</v>
      </c>
      <c r="AE157" s="19" t="n">
        <v>0.2</v>
      </c>
      <c r="AF157" s="19" t="n">
        <v>0.4</v>
      </c>
      <c r="AG157" s="19" t="n">
        <v>4</v>
      </c>
      <c r="AH157" s="19" t="n">
        <v>0.4</v>
      </c>
      <c r="AI157" s="19" t="n">
        <v>0</v>
      </c>
      <c r="AJ157" s="19" t="n">
        <v>0</v>
      </c>
      <c r="AK157" s="19" t="n">
        <v>28</v>
      </c>
      <c r="AL157" s="19" t="n">
        <v>28</v>
      </c>
      <c r="AM157" s="19" t="n">
        <v>4</v>
      </c>
      <c r="AN157" s="19" t="n">
        <v>16</v>
      </c>
      <c r="AO157" s="19" t="n">
        <v>4</v>
      </c>
      <c r="AP157" s="19" t="n">
        <v>14</v>
      </c>
      <c r="AQ157" s="19" t="n">
        <v>26</v>
      </c>
      <c r="AR157" s="19" t="n">
        <v>16</v>
      </c>
      <c r="AS157" s="19" t="n">
        <v>116</v>
      </c>
      <c r="AT157" s="19" t="n">
        <v>10</v>
      </c>
      <c r="AU157" s="19" t="n">
        <v>22</v>
      </c>
      <c r="AV157" s="19" t="n">
        <v>64</v>
      </c>
      <c r="AW157" s="19" t="n">
        <v>0</v>
      </c>
      <c r="AX157" s="19" t="n">
        <v>20</v>
      </c>
      <c r="AY157" s="19" t="n">
        <v>24</v>
      </c>
      <c r="AZ157" s="19" t="n">
        <v>10</v>
      </c>
      <c r="BA157" s="19" t="n">
        <v>8</v>
      </c>
      <c r="BB157" s="19" t="n">
        <v>0</v>
      </c>
      <c r="BC157" s="19" t="n">
        <v>0</v>
      </c>
      <c r="BD157" s="19" t="n">
        <v>0</v>
      </c>
      <c r="BE157" s="19" t="n">
        <v>0</v>
      </c>
      <c r="BF157" s="19" t="n">
        <v>0</v>
      </c>
      <c r="BG157" s="19" t="n">
        <v>0</v>
      </c>
      <c r="BH157" s="19" t="n">
        <v>0</v>
      </c>
      <c r="BI157" s="19" t="n">
        <v>0</v>
      </c>
      <c r="BJ157" s="19" t="n">
        <v>0</v>
      </c>
      <c r="BK157" s="19" t="n">
        <v>0</v>
      </c>
      <c r="BL157" s="19" t="n">
        <v>0</v>
      </c>
      <c r="BM157" s="19" t="n">
        <v>0</v>
      </c>
      <c r="BN157" s="19" t="n">
        <v>0</v>
      </c>
      <c r="BO157" s="19" t="n">
        <v>0</v>
      </c>
      <c r="BP157" s="19" t="n">
        <v>0</v>
      </c>
      <c r="BQ157" s="19" t="n">
        <v>0</v>
      </c>
      <c r="BR157" s="19" t="n">
        <v>0</v>
      </c>
      <c r="BS157" s="19" t="n">
        <v>0</v>
      </c>
      <c r="BT157" s="19" t="n">
        <v>0</v>
      </c>
      <c r="BU157" s="19" t="n">
        <v>0</v>
      </c>
      <c r="BV157" s="19" t="n">
        <v>0</v>
      </c>
      <c r="BW157" s="19" t="n">
        <v>0</v>
      </c>
      <c r="BX157" s="19" t="n">
        <v>0</v>
      </c>
      <c r="BY157" s="19" t="n">
        <v>0</v>
      </c>
      <c r="BZ157" s="19" t="n">
        <v>176.2</v>
      </c>
      <c r="CB157" s="19" t="n">
        <v>0</v>
      </c>
      <c r="CD157" s="19" t="n">
        <v>0</v>
      </c>
      <c r="CE157" s="19" t="n">
        <v>0</v>
      </c>
      <c r="CF157" s="19" t="n">
        <v>0</v>
      </c>
      <c r="CG157" s="19" t="n">
        <v>0</v>
      </c>
      <c r="CH157" s="19" t="n">
        <v>0</v>
      </c>
      <c r="CI157" s="19" t="n">
        <v>0</v>
      </c>
    </row>
    <row r="158" s="21" customFormat="true" ht="13.8" hidden="false" customHeight="false" outlineLevel="0" collapsed="false">
      <c r="B158" s="21" t="s">
        <v>95</v>
      </c>
      <c r="C158" s="22" t="str">
        <f aca="false">"70"</f>
        <v>70</v>
      </c>
      <c r="D158" s="22" t="n">
        <v>4.53</v>
      </c>
      <c r="E158" s="22" t="n">
        <v>0.82</v>
      </c>
      <c r="F158" s="22" t="n">
        <v>28.61</v>
      </c>
      <c r="G158" s="22" t="n">
        <v>132.65868</v>
      </c>
      <c r="H158" s="21" t="n">
        <v>0.14</v>
      </c>
      <c r="I158" s="21" t="n">
        <v>0</v>
      </c>
      <c r="J158" s="21" t="n">
        <v>0</v>
      </c>
      <c r="K158" s="21" t="n">
        <v>0</v>
      </c>
      <c r="L158" s="21" t="n">
        <v>0.82</v>
      </c>
      <c r="M158" s="21" t="n">
        <v>22.09</v>
      </c>
      <c r="N158" s="21" t="n">
        <v>5.69</v>
      </c>
      <c r="O158" s="21" t="n">
        <v>0</v>
      </c>
      <c r="P158" s="21" t="n">
        <v>0</v>
      </c>
      <c r="Q158" s="21" t="n">
        <v>0.69</v>
      </c>
      <c r="R158" s="21" t="n">
        <v>1.72</v>
      </c>
      <c r="S158" s="21" t="n">
        <v>418.46</v>
      </c>
      <c r="T158" s="21" t="n">
        <v>168.07</v>
      </c>
      <c r="U158" s="21" t="n">
        <v>24.01</v>
      </c>
      <c r="V158" s="21" t="n">
        <v>32.24</v>
      </c>
      <c r="W158" s="21" t="n">
        <v>108.39</v>
      </c>
      <c r="X158" s="21" t="n">
        <v>2.68</v>
      </c>
      <c r="Y158" s="21" t="n">
        <v>0</v>
      </c>
      <c r="Z158" s="21" t="n">
        <v>3.43</v>
      </c>
      <c r="AA158" s="21" t="n">
        <v>0.7</v>
      </c>
      <c r="AB158" s="21" t="n">
        <v>0.98</v>
      </c>
      <c r="AC158" s="21" t="n">
        <v>0.12</v>
      </c>
      <c r="AD158" s="21" t="n">
        <v>0.05</v>
      </c>
      <c r="AE158" s="21" t="n">
        <v>0.48</v>
      </c>
      <c r="AF158" s="21" t="n">
        <v>1.4</v>
      </c>
      <c r="AG158" s="21" t="n">
        <v>0</v>
      </c>
      <c r="AH158" s="21" t="n">
        <v>0</v>
      </c>
      <c r="AI158" s="21" t="n">
        <v>220.89</v>
      </c>
      <c r="AJ158" s="21" t="n">
        <v>170.13</v>
      </c>
      <c r="AK158" s="21" t="n">
        <v>292.92</v>
      </c>
      <c r="AL158" s="21" t="n">
        <v>152.98</v>
      </c>
      <c r="AM158" s="21" t="n">
        <v>63.8</v>
      </c>
      <c r="AN158" s="21" t="n">
        <v>135.83</v>
      </c>
      <c r="AO158" s="21" t="n">
        <v>54.88</v>
      </c>
      <c r="AP158" s="21" t="n">
        <v>254.51</v>
      </c>
      <c r="AQ158" s="21" t="n">
        <v>203.74</v>
      </c>
      <c r="AR158" s="21" t="n">
        <v>199.63</v>
      </c>
      <c r="AS158" s="21" t="n">
        <v>318.3</v>
      </c>
      <c r="AT158" s="21" t="n">
        <v>85.06</v>
      </c>
      <c r="AU158" s="21" t="n">
        <v>212.66</v>
      </c>
      <c r="AV158" s="21" t="n">
        <v>1048.89</v>
      </c>
      <c r="AW158" s="21" t="n">
        <v>0</v>
      </c>
      <c r="AX158" s="21" t="n">
        <v>360.84</v>
      </c>
      <c r="AY158" s="21" t="n">
        <v>199.63</v>
      </c>
      <c r="AZ158" s="21" t="n">
        <v>123.48</v>
      </c>
      <c r="BA158" s="21" t="n">
        <v>89.18</v>
      </c>
      <c r="BB158" s="21" t="n">
        <v>0</v>
      </c>
      <c r="BC158" s="21" t="n">
        <v>0</v>
      </c>
      <c r="BD158" s="21" t="n">
        <v>0</v>
      </c>
      <c r="BE158" s="21" t="n">
        <v>0</v>
      </c>
      <c r="BF158" s="21" t="n">
        <v>0</v>
      </c>
      <c r="BG158" s="21" t="n">
        <v>0</v>
      </c>
      <c r="BH158" s="21" t="n">
        <v>0</v>
      </c>
      <c r="BI158" s="21" t="n">
        <v>0.1</v>
      </c>
      <c r="BJ158" s="21" t="n">
        <v>0</v>
      </c>
      <c r="BK158" s="21" t="n">
        <v>0.01</v>
      </c>
      <c r="BL158" s="21" t="n">
        <v>0.01</v>
      </c>
      <c r="BM158" s="21" t="n">
        <v>0</v>
      </c>
      <c r="BN158" s="21" t="n">
        <v>0</v>
      </c>
      <c r="BO158" s="21" t="n">
        <v>0</v>
      </c>
      <c r="BP158" s="21" t="n">
        <v>0.01</v>
      </c>
      <c r="BQ158" s="21" t="n">
        <v>0.08</v>
      </c>
      <c r="BR158" s="21" t="n">
        <v>0</v>
      </c>
      <c r="BS158" s="21" t="n">
        <v>0</v>
      </c>
      <c r="BT158" s="21" t="n">
        <v>0.33</v>
      </c>
      <c r="BU158" s="21" t="n">
        <v>0.05</v>
      </c>
      <c r="BV158" s="21" t="n">
        <v>0</v>
      </c>
      <c r="BW158" s="21" t="n">
        <v>0</v>
      </c>
      <c r="BX158" s="21" t="n">
        <v>0</v>
      </c>
      <c r="BY158" s="21" t="n">
        <v>0</v>
      </c>
      <c r="BZ158" s="21" t="n">
        <v>32.9</v>
      </c>
      <c r="CB158" s="21" t="n">
        <v>0.57</v>
      </c>
      <c r="CD158" s="21" t="n">
        <v>0</v>
      </c>
      <c r="CE158" s="21" t="n">
        <v>0</v>
      </c>
      <c r="CF158" s="21" t="n">
        <v>0</v>
      </c>
      <c r="CG158" s="21" t="n">
        <v>0</v>
      </c>
      <c r="CH158" s="21" t="n">
        <v>0</v>
      </c>
      <c r="CI158" s="21" t="n">
        <v>0</v>
      </c>
    </row>
    <row r="159" s="23" customFormat="true" ht="13.8" hidden="false" customHeight="false" outlineLevel="0" collapsed="false">
      <c r="B159" s="23" t="s">
        <v>96</v>
      </c>
      <c r="C159" s="24"/>
      <c r="D159" s="24" t="n">
        <v>24.09</v>
      </c>
      <c r="E159" s="24" t="n">
        <v>25.56</v>
      </c>
      <c r="F159" s="24" t="n">
        <v>103.63</v>
      </c>
      <c r="G159" s="24" t="n">
        <v>725.51</v>
      </c>
      <c r="H159" s="23" t="n">
        <v>7.79</v>
      </c>
      <c r="I159" s="23" t="n">
        <v>5.3</v>
      </c>
      <c r="J159" s="23" t="n">
        <v>4.6</v>
      </c>
      <c r="K159" s="23" t="n">
        <v>0</v>
      </c>
      <c r="L159" s="23" t="n">
        <v>31.75</v>
      </c>
      <c r="M159" s="23" t="n">
        <v>60</v>
      </c>
      <c r="N159" s="23" t="n">
        <v>11.87</v>
      </c>
      <c r="O159" s="23" t="n">
        <v>0</v>
      </c>
      <c r="P159" s="23" t="n">
        <v>0</v>
      </c>
      <c r="Q159" s="23" t="n">
        <v>2.92</v>
      </c>
      <c r="R159" s="23" t="n">
        <v>9.16</v>
      </c>
      <c r="S159" s="23" t="n">
        <v>1493.52</v>
      </c>
      <c r="T159" s="23" t="n">
        <v>2069.52</v>
      </c>
      <c r="U159" s="23" t="n">
        <v>118</v>
      </c>
      <c r="V159" s="23" t="n">
        <v>129.55</v>
      </c>
      <c r="W159" s="23" t="n">
        <v>414.7</v>
      </c>
      <c r="X159" s="23" t="n">
        <v>9.56</v>
      </c>
      <c r="Y159" s="23" t="n">
        <v>67.58</v>
      </c>
      <c r="Z159" s="23" t="n">
        <v>4534.15</v>
      </c>
      <c r="AA159" s="23" t="n">
        <v>874.61</v>
      </c>
      <c r="AB159" s="23" t="n">
        <v>10.2</v>
      </c>
      <c r="AC159" s="23" t="n">
        <v>0.48</v>
      </c>
      <c r="AD159" s="23" t="n">
        <v>0.36</v>
      </c>
      <c r="AE159" s="23" t="n">
        <v>8.21</v>
      </c>
      <c r="AF159" s="23" t="n">
        <v>15.94</v>
      </c>
      <c r="AG159" s="23" t="n">
        <v>46.7</v>
      </c>
      <c r="AH159" s="23" t="n">
        <v>0.4</v>
      </c>
      <c r="AI159" s="23" t="n">
        <v>1001.5</v>
      </c>
      <c r="AJ159" s="23" t="n">
        <v>1039.26</v>
      </c>
      <c r="AK159" s="23" t="n">
        <v>1558.68</v>
      </c>
      <c r="AL159" s="23" t="n">
        <v>1660.21</v>
      </c>
      <c r="AM159" s="23" t="n">
        <v>429.56</v>
      </c>
      <c r="AN159" s="23" t="n">
        <v>891.76</v>
      </c>
      <c r="AO159" s="23" t="n">
        <v>119.65</v>
      </c>
      <c r="AP159" s="23" t="n">
        <v>1019.39</v>
      </c>
      <c r="AQ159" s="23" t="n">
        <v>408.63</v>
      </c>
      <c r="AR159" s="23" t="n">
        <v>635.08</v>
      </c>
      <c r="AS159" s="23" t="n">
        <v>702.65</v>
      </c>
      <c r="AT159" s="23" t="n">
        <v>466.15</v>
      </c>
      <c r="AU159" s="23" t="n">
        <v>369.64</v>
      </c>
      <c r="AV159" s="23" t="n">
        <v>1874.14</v>
      </c>
      <c r="AW159" s="23" t="n">
        <v>0</v>
      </c>
      <c r="AX159" s="23" t="n">
        <v>510.4</v>
      </c>
      <c r="AY159" s="23" t="n">
        <v>324.4</v>
      </c>
      <c r="AZ159" s="23" t="n">
        <v>640.32</v>
      </c>
      <c r="BA159" s="23" t="n">
        <v>287.01</v>
      </c>
      <c r="BB159" s="23" t="n">
        <v>0.15</v>
      </c>
      <c r="BC159" s="23" t="n">
        <v>0.03</v>
      </c>
      <c r="BD159" s="23" t="n">
        <v>0.03</v>
      </c>
      <c r="BE159" s="23" t="n">
        <v>0.07</v>
      </c>
      <c r="BF159" s="23" t="n">
        <v>0.09</v>
      </c>
      <c r="BG159" s="23" t="n">
        <v>0.31</v>
      </c>
      <c r="BH159" s="23" t="n">
        <v>0</v>
      </c>
      <c r="BI159" s="23" t="n">
        <v>1.67</v>
      </c>
      <c r="BJ159" s="23" t="n">
        <v>0</v>
      </c>
      <c r="BK159" s="23" t="n">
        <v>0.63</v>
      </c>
      <c r="BL159" s="23" t="n">
        <v>0.03</v>
      </c>
      <c r="BM159" s="23" t="n">
        <v>0.05</v>
      </c>
      <c r="BN159" s="23" t="n">
        <v>0</v>
      </c>
      <c r="BO159" s="23" t="n">
        <v>0</v>
      </c>
      <c r="BP159" s="23" t="n">
        <v>0.13</v>
      </c>
      <c r="BQ159" s="23" t="n">
        <v>3.01</v>
      </c>
      <c r="BR159" s="23" t="n">
        <v>0</v>
      </c>
      <c r="BS159" s="23" t="n">
        <v>0</v>
      </c>
      <c r="BT159" s="23" t="n">
        <v>5.32</v>
      </c>
      <c r="BU159" s="23" t="n">
        <v>0.06</v>
      </c>
      <c r="BV159" s="23" t="n">
        <v>0</v>
      </c>
      <c r="BW159" s="23" t="n">
        <v>0</v>
      </c>
      <c r="BX159" s="23" t="n">
        <v>0</v>
      </c>
      <c r="BY159" s="23" t="n">
        <v>0</v>
      </c>
      <c r="BZ159" s="23" t="n">
        <v>703.88</v>
      </c>
      <c r="CA159" s="23" t="n">
        <f aca="false">$G$159/$G$160*100</f>
        <v>59.0051806729182</v>
      </c>
      <c r="CB159" s="23" t="n">
        <v>823.27</v>
      </c>
      <c r="CD159" s="23" t="n">
        <v>0</v>
      </c>
      <c r="CE159" s="23" t="n">
        <v>0</v>
      </c>
      <c r="CF159" s="23" t="n">
        <v>0</v>
      </c>
      <c r="CG159" s="23" t="n">
        <v>0</v>
      </c>
      <c r="CH159" s="23" t="n">
        <v>0</v>
      </c>
      <c r="CI159" s="23" t="n">
        <v>0</v>
      </c>
    </row>
    <row r="160" s="23" customFormat="true" ht="13.8" hidden="false" customHeight="false" outlineLevel="0" collapsed="false">
      <c r="B160" s="23" t="s">
        <v>97</v>
      </c>
      <c r="C160" s="24"/>
      <c r="D160" s="24" t="n">
        <v>44.47</v>
      </c>
      <c r="E160" s="24" t="n">
        <v>44.69</v>
      </c>
      <c r="F160" s="24" t="n">
        <v>167.71</v>
      </c>
      <c r="G160" s="24" t="n">
        <v>1229.57</v>
      </c>
      <c r="H160" s="23" t="n">
        <v>15.15</v>
      </c>
      <c r="I160" s="23" t="n">
        <v>5.45</v>
      </c>
      <c r="J160" s="23" t="n">
        <v>11.32</v>
      </c>
      <c r="K160" s="23" t="n">
        <v>0</v>
      </c>
      <c r="L160" s="23" t="n">
        <v>63.23</v>
      </c>
      <c r="M160" s="23" t="n">
        <v>88.93</v>
      </c>
      <c r="N160" s="23" t="n">
        <v>15.54</v>
      </c>
      <c r="O160" s="23" t="n">
        <v>0</v>
      </c>
      <c r="P160" s="23" t="n">
        <v>0</v>
      </c>
      <c r="Q160" s="23" t="n">
        <v>4.51</v>
      </c>
      <c r="R160" s="23" t="n">
        <v>13.13</v>
      </c>
      <c r="S160" s="23" t="n">
        <v>1906.84</v>
      </c>
      <c r="T160" s="23" t="n">
        <v>3296.53</v>
      </c>
      <c r="U160" s="23" t="n">
        <v>346.96</v>
      </c>
      <c r="V160" s="23" t="n">
        <v>222.59</v>
      </c>
      <c r="W160" s="23" t="n">
        <v>725.76</v>
      </c>
      <c r="X160" s="23" t="n">
        <v>17.48</v>
      </c>
      <c r="Y160" s="23" t="n">
        <v>369.19</v>
      </c>
      <c r="Z160" s="23" t="n">
        <v>4855.39</v>
      </c>
      <c r="AA160" s="23" t="n">
        <v>1251.43</v>
      </c>
      <c r="AB160" s="23" t="n">
        <v>71.56</v>
      </c>
      <c r="AC160" s="23" t="n">
        <v>1</v>
      </c>
      <c r="AD160" s="23" t="n">
        <v>0.92</v>
      </c>
      <c r="AE160" s="23" t="n">
        <v>9.72</v>
      </c>
      <c r="AF160" s="23" t="n">
        <v>22.06</v>
      </c>
      <c r="AG160" s="23" t="n">
        <v>188.21</v>
      </c>
      <c r="AH160" s="23" t="n">
        <v>0.4</v>
      </c>
      <c r="AI160" s="23" t="n">
        <v>2055.46</v>
      </c>
      <c r="AJ160" s="23" t="n">
        <v>1913.42</v>
      </c>
      <c r="AK160" s="23" t="n">
        <v>3369</v>
      </c>
      <c r="AL160" s="23" t="n">
        <v>2902.92</v>
      </c>
      <c r="AM160" s="23" t="n">
        <v>1074.92</v>
      </c>
      <c r="AN160" s="23" t="n">
        <v>1895.82</v>
      </c>
      <c r="AO160" s="23" t="n">
        <v>426.63</v>
      </c>
      <c r="AP160" s="23" t="n">
        <v>2195.44</v>
      </c>
      <c r="AQ160" s="23" t="n">
        <v>1552.63</v>
      </c>
      <c r="AR160" s="23" t="n">
        <v>2313.69</v>
      </c>
      <c r="AS160" s="23" t="n">
        <v>2899.44</v>
      </c>
      <c r="AT160" s="23" t="n">
        <v>1052.69</v>
      </c>
      <c r="AU160" s="23" t="n">
        <v>1229.8</v>
      </c>
      <c r="AV160" s="23" t="n">
        <v>6138.98</v>
      </c>
      <c r="AW160" s="23" t="n">
        <v>16.5</v>
      </c>
      <c r="AX160" s="23" t="n">
        <v>1750.28</v>
      </c>
      <c r="AY160" s="23" t="n">
        <v>1831.97</v>
      </c>
      <c r="AZ160" s="23" t="n">
        <v>1419.3</v>
      </c>
      <c r="BA160" s="23" t="n">
        <v>779.9</v>
      </c>
      <c r="BB160" s="23" t="n">
        <v>0.54</v>
      </c>
      <c r="BC160" s="23" t="n">
        <v>0.45</v>
      </c>
      <c r="BD160" s="23" t="n">
        <v>0.32</v>
      </c>
      <c r="BE160" s="23" t="n">
        <v>0.79</v>
      </c>
      <c r="BF160" s="23" t="n">
        <v>0.21</v>
      </c>
      <c r="BG160" s="23" t="n">
        <v>0.92</v>
      </c>
      <c r="BH160" s="23" t="n">
        <v>0</v>
      </c>
      <c r="BI160" s="23" t="n">
        <v>4.05</v>
      </c>
      <c r="BJ160" s="23" t="n">
        <v>0</v>
      </c>
      <c r="BK160" s="23" t="n">
        <v>1.34</v>
      </c>
      <c r="BL160" s="23" t="n">
        <v>0.23</v>
      </c>
      <c r="BM160" s="23" t="n">
        <v>0.2</v>
      </c>
      <c r="BN160" s="23" t="n">
        <v>0</v>
      </c>
      <c r="BO160" s="23" t="n">
        <v>0.31</v>
      </c>
      <c r="BP160" s="23" t="n">
        <v>0.37</v>
      </c>
      <c r="BQ160" s="23" t="n">
        <v>11.93</v>
      </c>
      <c r="BR160" s="23" t="n">
        <v>0</v>
      </c>
      <c r="BS160" s="23" t="n">
        <v>0</v>
      </c>
      <c r="BT160" s="23" t="n">
        <v>8.19</v>
      </c>
      <c r="BU160" s="23" t="n">
        <v>0.25</v>
      </c>
      <c r="BV160" s="23" t="n">
        <v>0.02</v>
      </c>
      <c r="BW160" s="23" t="n">
        <v>0</v>
      </c>
      <c r="BX160" s="23" t="n">
        <v>0</v>
      </c>
      <c r="BY160" s="23" t="n">
        <v>0</v>
      </c>
      <c r="BZ160" s="23" t="n">
        <v>1205.64</v>
      </c>
      <c r="CB160" s="23" t="n">
        <v>1178.42</v>
      </c>
      <c r="CD160" s="23" t="n">
        <v>0</v>
      </c>
      <c r="CE160" s="23" t="n">
        <v>0</v>
      </c>
      <c r="CF160" s="23" t="n">
        <v>0</v>
      </c>
      <c r="CG160" s="23" t="n">
        <v>0</v>
      </c>
      <c r="CH160" s="23" t="n">
        <v>0</v>
      </c>
      <c r="CI160" s="23" t="n">
        <v>0</v>
      </c>
    </row>
    <row r="161" s="13" customFormat="true" ht="13.8" hidden="false" customHeight="false" outlineLevel="0" collapsed="false">
      <c r="C161" s="18"/>
      <c r="D161" s="18"/>
      <c r="E161" s="18"/>
      <c r="F161" s="18"/>
      <c r="G161" s="18"/>
    </row>
    <row r="162" s="13" customFormat="true" ht="13.8" hidden="false" customHeight="false" outlineLevel="0" collapsed="false">
      <c r="A162" s="16"/>
      <c r="B162" s="16"/>
      <c r="C162" s="31"/>
      <c r="D162" s="31"/>
      <c r="E162" s="31"/>
      <c r="F162" s="31"/>
      <c r="G162" s="31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</row>
    <row r="163" s="13" customFormat="true" ht="13.8" hidden="false" customHeight="false" outlineLevel="0" collapsed="false">
      <c r="C163" s="18"/>
      <c r="D163" s="18"/>
      <c r="E163" s="18"/>
      <c r="F163" s="18"/>
      <c r="G163" s="18"/>
    </row>
    <row r="164" s="13" customFormat="true" ht="13.8" hidden="false" customHeight="false" outlineLevel="0" collapsed="false">
      <c r="C164" s="18"/>
      <c r="D164" s="18"/>
      <c r="E164" s="18"/>
      <c r="F164" s="18"/>
      <c r="G164" s="18"/>
    </row>
    <row r="165" s="13" customFormat="true" ht="13.8" hidden="false" customHeight="false" outlineLevel="0" collapsed="false">
      <c r="A165" s="16"/>
      <c r="B165" s="16" t="s">
        <v>119</v>
      </c>
      <c r="C165" s="31"/>
      <c r="D165" s="31"/>
      <c r="E165" s="31"/>
      <c r="F165" s="31"/>
      <c r="G165" s="31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</row>
    <row r="166" s="13" customFormat="true" ht="13.8" hidden="false" customHeight="false" outlineLevel="0" collapsed="false">
      <c r="A166" s="32" t="n">
        <v>25</v>
      </c>
      <c r="B166" s="21" t="s">
        <v>136</v>
      </c>
      <c r="C166" s="30" t="n">
        <v>60</v>
      </c>
      <c r="D166" s="22" t="n">
        <v>0.7</v>
      </c>
      <c r="E166" s="22" t="n">
        <v>2.46</v>
      </c>
      <c r="F166" s="22" t="n">
        <v>4.35</v>
      </c>
      <c r="G166" s="22" t="n">
        <v>44.3</v>
      </c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 t="n">
        <v>9.83</v>
      </c>
      <c r="V166" s="21" t="n">
        <v>9.28</v>
      </c>
      <c r="W166" s="21" t="n">
        <v>21.3</v>
      </c>
      <c r="X166" s="21" t="n">
        <v>0.3</v>
      </c>
      <c r="Y166" s="21" t="n">
        <v>0</v>
      </c>
      <c r="Z166" s="21"/>
      <c r="AA166" s="21" t="n">
        <v>122.8</v>
      </c>
      <c r="AB166" s="21" t="n">
        <v>1.13</v>
      </c>
      <c r="AC166" s="21" t="n">
        <v>0.03</v>
      </c>
      <c r="AD166" s="21"/>
      <c r="AE166" s="21"/>
      <c r="AF166" s="21"/>
      <c r="AG166" s="21" t="n">
        <v>2.35</v>
      </c>
    </row>
    <row r="167" s="13" customFormat="true" ht="13.8" hidden="false" customHeight="false" outlineLevel="0" collapsed="false">
      <c r="C167" s="18"/>
      <c r="D167" s="18"/>
      <c r="E167" s="18"/>
      <c r="F167" s="18"/>
      <c r="G167" s="18"/>
    </row>
    <row r="168" s="13" customFormat="true" ht="13.8" hidden="false" customHeight="false" outlineLevel="0" collapsed="false">
      <c r="C168" s="18"/>
      <c r="D168" s="18"/>
      <c r="E168" s="18"/>
      <c r="F168" s="18"/>
      <c r="G168" s="18"/>
    </row>
    <row r="169" s="13" customFormat="true" ht="13.8" hidden="false" customHeight="false" outlineLevel="0" collapsed="false">
      <c r="C169" s="18"/>
      <c r="D169" s="18"/>
      <c r="E169" s="18"/>
      <c r="F169" s="18"/>
      <c r="G169" s="18"/>
    </row>
    <row r="170" s="13" customFormat="true" ht="13.8" hidden="false" customHeight="false" outlineLevel="0" collapsed="false">
      <c r="C170" s="18"/>
      <c r="D170" s="18"/>
      <c r="E170" s="18"/>
      <c r="F170" s="18"/>
      <c r="G170" s="18"/>
    </row>
    <row r="171" s="13" customFormat="true" ht="13.8" hidden="false" customHeight="false" outlineLevel="0" collapsed="false">
      <c r="C171" s="18"/>
      <c r="D171" s="18"/>
      <c r="E171" s="18"/>
      <c r="F171" s="18"/>
      <c r="G171" s="18"/>
    </row>
    <row r="172" s="13" customFormat="true" ht="13.8" hidden="false" customHeight="false" outlineLevel="0" collapsed="false">
      <c r="C172" s="18"/>
      <c r="D172" s="18"/>
      <c r="E172" s="18"/>
      <c r="F172" s="18"/>
      <c r="G172" s="18"/>
    </row>
    <row r="173" s="13" customFormat="true" ht="13.8" hidden="false" customHeight="false" outlineLevel="0" collapsed="false">
      <c r="C173" s="18"/>
      <c r="D173" s="18"/>
      <c r="E173" s="18"/>
      <c r="F173" s="18"/>
      <c r="G173" s="18"/>
    </row>
    <row r="174" s="13" customFormat="true" ht="13.8" hidden="false" customHeight="false" outlineLevel="0" collapsed="false">
      <c r="C174" s="18"/>
      <c r="D174" s="18"/>
      <c r="E174" s="18"/>
      <c r="F174" s="18"/>
      <c r="G174" s="18"/>
    </row>
    <row r="175" s="13" customFormat="true" ht="13.8" hidden="false" customHeight="false" outlineLevel="0" collapsed="false">
      <c r="C175" s="18"/>
      <c r="D175" s="18"/>
      <c r="E175" s="18"/>
      <c r="F175" s="18"/>
      <c r="G175" s="18"/>
    </row>
    <row r="176" s="13" customFormat="true" ht="13.8" hidden="false" customHeight="false" outlineLevel="0" collapsed="false">
      <c r="C176" s="18"/>
      <c r="D176" s="18"/>
      <c r="E176" s="18"/>
      <c r="F176" s="18"/>
      <c r="G176" s="18"/>
    </row>
    <row r="177" s="13" customFormat="true" ht="13.8" hidden="false" customHeight="false" outlineLevel="0" collapsed="false">
      <c r="C177" s="18"/>
      <c r="D177" s="18"/>
      <c r="E177" s="18"/>
      <c r="F177" s="18"/>
      <c r="G177" s="18"/>
    </row>
    <row r="178" s="13" customFormat="true" ht="13.8" hidden="false" customHeight="false" outlineLevel="0" collapsed="false">
      <c r="C178" s="18"/>
      <c r="D178" s="18"/>
      <c r="E178" s="18"/>
      <c r="F178" s="18"/>
      <c r="G178" s="18"/>
      <c r="AG178" s="13" t="n">
        <v>5</v>
      </c>
    </row>
    <row r="179" s="13" customFormat="true" ht="30" hidden="false" customHeight="true" outlineLevel="0" collapsed="false">
      <c r="A179" s="10" t="s">
        <v>2</v>
      </c>
      <c r="B179" s="11" t="s">
        <v>3</v>
      </c>
      <c r="C179" s="11" t="s">
        <v>4</v>
      </c>
      <c r="D179" s="11" t="s">
        <v>5</v>
      </c>
      <c r="E179" s="11" t="s">
        <v>6</v>
      </c>
      <c r="F179" s="11" t="s">
        <v>7</v>
      </c>
      <c r="G179" s="12" t="s">
        <v>8</v>
      </c>
      <c r="H179" s="13" t="s">
        <v>9</v>
      </c>
      <c r="I179" s="13" t="s">
        <v>10</v>
      </c>
      <c r="J179" s="13" t="s">
        <v>11</v>
      </c>
      <c r="K179" s="13" t="s">
        <v>12</v>
      </c>
      <c r="L179" s="13" t="s">
        <v>13</v>
      </c>
      <c r="M179" s="13" t="s">
        <v>14</v>
      </c>
      <c r="N179" s="13" t="s">
        <v>15</v>
      </c>
      <c r="O179" s="13" t="s">
        <v>16</v>
      </c>
      <c r="P179" s="13" t="s">
        <v>17</v>
      </c>
      <c r="Q179" s="13" t="s">
        <v>18</v>
      </c>
      <c r="R179" s="13" t="s">
        <v>19</v>
      </c>
      <c r="S179" s="13" t="s">
        <v>20</v>
      </c>
      <c r="T179" s="13" t="s">
        <v>21</v>
      </c>
      <c r="U179" s="14" t="s">
        <v>22</v>
      </c>
      <c r="V179" s="14"/>
      <c r="W179" s="14"/>
      <c r="X179" s="14"/>
      <c r="Y179" s="15" t="s">
        <v>23</v>
      </c>
      <c r="Z179" s="15"/>
      <c r="AA179" s="15"/>
      <c r="AB179" s="15"/>
      <c r="AC179" s="15"/>
      <c r="AD179" s="15"/>
      <c r="AE179" s="15"/>
      <c r="AF179" s="15"/>
      <c r="AG179" s="15"/>
      <c r="AH179" s="13" t="s">
        <v>24</v>
      </c>
      <c r="AI179" s="13" t="s">
        <v>25</v>
      </c>
      <c r="AJ179" s="13" t="s">
        <v>26</v>
      </c>
      <c r="AK179" s="13" t="s">
        <v>27</v>
      </c>
      <c r="AL179" s="13" t="s">
        <v>28</v>
      </c>
      <c r="AM179" s="13" t="s">
        <v>29</v>
      </c>
      <c r="AN179" s="13" t="s">
        <v>30</v>
      </c>
      <c r="AO179" s="13" t="s">
        <v>31</v>
      </c>
      <c r="AP179" s="13" t="s">
        <v>32</v>
      </c>
      <c r="AQ179" s="13" t="s">
        <v>33</v>
      </c>
      <c r="AR179" s="13" t="s">
        <v>34</v>
      </c>
      <c r="AS179" s="13" t="s">
        <v>35</v>
      </c>
      <c r="AT179" s="13" t="s">
        <v>36</v>
      </c>
      <c r="AU179" s="13" t="s">
        <v>37</v>
      </c>
      <c r="AV179" s="13" t="s">
        <v>38</v>
      </c>
      <c r="AW179" s="13" t="s">
        <v>39</v>
      </c>
      <c r="AX179" s="13" t="s">
        <v>40</v>
      </c>
      <c r="AY179" s="13" t="s">
        <v>41</v>
      </c>
      <c r="AZ179" s="13" t="s">
        <v>42</v>
      </c>
      <c r="BA179" s="13" t="s">
        <v>43</v>
      </c>
      <c r="BB179" s="13" t="s">
        <v>44</v>
      </c>
      <c r="BC179" s="13" t="s">
        <v>45</v>
      </c>
      <c r="BD179" s="13" t="s">
        <v>46</v>
      </c>
      <c r="BE179" s="13" t="s">
        <v>47</v>
      </c>
      <c r="BF179" s="13" t="s">
        <v>48</v>
      </c>
      <c r="BG179" s="13" t="s">
        <v>49</v>
      </c>
      <c r="BH179" s="13" t="s">
        <v>50</v>
      </c>
      <c r="BI179" s="13" t="s">
        <v>51</v>
      </c>
      <c r="BJ179" s="13" t="s">
        <v>52</v>
      </c>
      <c r="BK179" s="13" t="s">
        <v>53</v>
      </c>
      <c r="BL179" s="13" t="s">
        <v>54</v>
      </c>
      <c r="BM179" s="13" t="s">
        <v>55</v>
      </c>
      <c r="BN179" s="13" t="s">
        <v>56</v>
      </c>
      <c r="BO179" s="13" t="s">
        <v>57</v>
      </c>
      <c r="BP179" s="13" t="s">
        <v>58</v>
      </c>
      <c r="BQ179" s="13" t="s">
        <v>59</v>
      </c>
      <c r="BR179" s="13" t="s">
        <v>60</v>
      </c>
      <c r="BS179" s="13" t="s">
        <v>61</v>
      </c>
      <c r="BT179" s="13" t="s">
        <v>62</v>
      </c>
      <c r="BU179" s="13" t="s">
        <v>63</v>
      </c>
      <c r="BV179" s="13" t="s">
        <v>64</v>
      </c>
      <c r="BW179" s="13" t="s">
        <v>65</v>
      </c>
      <c r="BX179" s="13" t="s">
        <v>66</v>
      </c>
      <c r="BY179" s="13" t="s">
        <v>67</v>
      </c>
      <c r="BZ179" s="16"/>
    </row>
    <row r="180" s="13" customFormat="true" ht="15" hidden="false" customHeight="true" outlineLevel="0" collapsed="false">
      <c r="A180" s="10"/>
      <c r="B180" s="11"/>
      <c r="C180" s="11"/>
      <c r="D180" s="11" t="s">
        <v>68</v>
      </c>
      <c r="E180" s="11" t="s">
        <v>68</v>
      </c>
      <c r="F180" s="11"/>
      <c r="G180" s="12"/>
      <c r="U180" s="17" t="s">
        <v>69</v>
      </c>
      <c r="V180" s="17" t="s">
        <v>70</v>
      </c>
      <c r="W180" s="17" t="s">
        <v>71</v>
      </c>
      <c r="X180" s="17" t="s">
        <v>72</v>
      </c>
      <c r="Y180" s="17" t="s">
        <v>73</v>
      </c>
      <c r="Z180" s="17" t="s">
        <v>74</v>
      </c>
      <c r="AA180" s="17" t="s">
        <v>75</v>
      </c>
      <c r="AB180" s="17" t="s">
        <v>76</v>
      </c>
      <c r="AC180" s="17" t="s">
        <v>77</v>
      </c>
      <c r="AD180" s="17" t="s">
        <v>78</v>
      </c>
      <c r="AE180" s="17" t="s">
        <v>79</v>
      </c>
      <c r="AF180" s="17" t="s">
        <v>80</v>
      </c>
      <c r="AG180" s="15" t="s">
        <v>81</v>
      </c>
      <c r="BZ180" s="16"/>
    </row>
    <row r="181" s="13" customFormat="true" ht="13.8" hidden="false" customHeight="false" outlineLevel="0" collapsed="false">
      <c r="C181" s="18"/>
      <c r="D181" s="18"/>
      <c r="E181" s="18"/>
      <c r="F181" s="18"/>
      <c r="G181" s="18"/>
    </row>
    <row r="182" s="13" customFormat="true" ht="13.8" hidden="false" customHeight="false" outlineLevel="0" collapsed="false">
      <c r="B182" s="23" t="s">
        <v>137</v>
      </c>
      <c r="C182" s="18"/>
      <c r="D182" s="18"/>
      <c r="E182" s="18"/>
      <c r="F182" s="18"/>
      <c r="G182" s="18"/>
    </row>
    <row r="183" s="13" customFormat="true" ht="13.8" hidden="false" customHeight="false" outlineLevel="0" collapsed="false">
      <c r="B183" s="13" t="s">
        <v>82</v>
      </c>
      <c r="C183" s="18"/>
      <c r="D183" s="18"/>
      <c r="E183" s="18"/>
      <c r="F183" s="18"/>
      <c r="G183" s="18"/>
    </row>
    <row r="184" s="19" customFormat="true" ht="13.8" hidden="false" customHeight="false" outlineLevel="0" collapsed="false">
      <c r="A184" s="19" t="str">
        <f aca="false">""</f>
        <v/>
      </c>
      <c r="B184" s="19" t="s">
        <v>138</v>
      </c>
      <c r="C184" s="20" t="str">
        <f aca="false">"60"</f>
        <v>60</v>
      </c>
      <c r="D184" s="20" t="n">
        <v>0.65</v>
      </c>
      <c r="E184" s="20" t="n">
        <v>0.12</v>
      </c>
      <c r="F184" s="20" t="n">
        <v>3.06</v>
      </c>
      <c r="G184" s="20" t="n">
        <v>15.24684</v>
      </c>
      <c r="H184" s="19" t="n">
        <v>0</v>
      </c>
      <c r="I184" s="19" t="n">
        <v>0</v>
      </c>
      <c r="J184" s="19" t="n">
        <v>0</v>
      </c>
      <c r="K184" s="19" t="n">
        <v>0</v>
      </c>
      <c r="L184" s="19" t="n">
        <v>2.06</v>
      </c>
      <c r="M184" s="19" t="n">
        <v>0.18</v>
      </c>
      <c r="N184" s="19" t="n">
        <v>0.82</v>
      </c>
      <c r="O184" s="19" t="n">
        <v>0</v>
      </c>
      <c r="P184" s="19" t="n">
        <v>0</v>
      </c>
      <c r="Q184" s="19" t="n">
        <v>0.47</v>
      </c>
      <c r="R184" s="19" t="n">
        <v>0.41</v>
      </c>
      <c r="S184" s="19" t="n">
        <v>1.76</v>
      </c>
      <c r="T184" s="19" t="n">
        <v>170.52</v>
      </c>
      <c r="U184" s="19" t="n">
        <v>8.23</v>
      </c>
      <c r="V184" s="19" t="n">
        <v>11.76</v>
      </c>
      <c r="W184" s="19" t="n">
        <v>15.29</v>
      </c>
      <c r="X184" s="19" t="n">
        <v>0.53</v>
      </c>
      <c r="Y184" s="19" t="n">
        <v>0</v>
      </c>
      <c r="Z184" s="19" t="n">
        <v>470.4</v>
      </c>
      <c r="AA184" s="19" t="n">
        <v>79.8</v>
      </c>
      <c r="AB184" s="19" t="n">
        <v>0.42</v>
      </c>
      <c r="AC184" s="19" t="n">
        <v>0.04</v>
      </c>
      <c r="AD184" s="19" t="n">
        <v>0.02</v>
      </c>
      <c r="AE184" s="19" t="n">
        <v>0.29</v>
      </c>
      <c r="AF184" s="19" t="n">
        <v>0.42</v>
      </c>
      <c r="AG184" s="19" t="n">
        <v>14.7</v>
      </c>
      <c r="AH184" s="19" t="n">
        <v>0</v>
      </c>
      <c r="AI184" s="19" t="n">
        <v>14.11</v>
      </c>
      <c r="AJ184" s="19" t="n">
        <v>15.29</v>
      </c>
      <c r="AK184" s="19" t="n">
        <v>21.17</v>
      </c>
      <c r="AL184" s="19" t="n">
        <v>23.52</v>
      </c>
      <c r="AM184" s="19" t="n">
        <v>4.12</v>
      </c>
      <c r="AN184" s="19" t="n">
        <v>17.05</v>
      </c>
      <c r="AO184" s="19" t="n">
        <v>4.7</v>
      </c>
      <c r="AP184" s="19" t="n">
        <v>14.7</v>
      </c>
      <c r="AQ184" s="19" t="n">
        <v>15.88</v>
      </c>
      <c r="AR184" s="19" t="n">
        <v>13.52</v>
      </c>
      <c r="AS184" s="19" t="n">
        <v>81.14</v>
      </c>
      <c r="AT184" s="19" t="n">
        <v>9.41</v>
      </c>
      <c r="AU184" s="19" t="n">
        <v>11.76</v>
      </c>
      <c r="AV184" s="19" t="n">
        <v>302.23</v>
      </c>
      <c r="AW184" s="19" t="n">
        <v>0</v>
      </c>
      <c r="AX184" s="19" t="n">
        <v>11.17</v>
      </c>
      <c r="AY184" s="19" t="n">
        <v>15.29</v>
      </c>
      <c r="AZ184" s="19" t="n">
        <v>14.7</v>
      </c>
      <c r="BA184" s="19" t="n">
        <v>2.94</v>
      </c>
      <c r="BB184" s="19" t="n">
        <v>0</v>
      </c>
      <c r="BC184" s="19" t="n">
        <v>0</v>
      </c>
      <c r="BD184" s="19" t="n">
        <v>0</v>
      </c>
      <c r="BE184" s="19" t="n">
        <v>0</v>
      </c>
      <c r="BF184" s="19" t="n">
        <v>0</v>
      </c>
      <c r="BG184" s="19" t="n">
        <v>0</v>
      </c>
      <c r="BH184" s="19" t="n">
        <v>0</v>
      </c>
      <c r="BI184" s="19" t="n">
        <v>0</v>
      </c>
      <c r="BJ184" s="19" t="n">
        <v>0</v>
      </c>
      <c r="BK184" s="19" t="n">
        <v>0</v>
      </c>
      <c r="BL184" s="19" t="n">
        <v>0</v>
      </c>
      <c r="BM184" s="19" t="n">
        <v>0</v>
      </c>
      <c r="BN184" s="19" t="n">
        <v>0</v>
      </c>
      <c r="BO184" s="19" t="n">
        <v>0</v>
      </c>
      <c r="BP184" s="19" t="n">
        <v>0</v>
      </c>
      <c r="BQ184" s="19" t="n">
        <v>0</v>
      </c>
      <c r="BR184" s="19" t="n">
        <v>0</v>
      </c>
      <c r="BS184" s="19" t="n">
        <v>0</v>
      </c>
      <c r="BT184" s="19" t="n">
        <v>0</v>
      </c>
      <c r="BU184" s="19" t="n">
        <v>0</v>
      </c>
      <c r="BV184" s="19" t="n">
        <v>0</v>
      </c>
      <c r="BW184" s="19" t="n">
        <v>0</v>
      </c>
      <c r="BX184" s="19" t="n">
        <v>0</v>
      </c>
      <c r="BY184" s="19" t="n">
        <v>0</v>
      </c>
      <c r="BZ184" s="19" t="n">
        <v>55.2</v>
      </c>
      <c r="CB184" s="19" t="n">
        <v>78.4</v>
      </c>
      <c r="CD184" s="19" t="n">
        <v>0</v>
      </c>
      <c r="CE184" s="19" t="n">
        <v>0</v>
      </c>
      <c r="CF184" s="19" t="n">
        <v>0</v>
      </c>
      <c r="CG184" s="19" t="n">
        <v>0</v>
      </c>
      <c r="CH184" s="19" t="n">
        <v>0</v>
      </c>
      <c r="CI184" s="19" t="n">
        <v>0</v>
      </c>
    </row>
    <row r="185" s="19" customFormat="true" ht="13.8" hidden="false" customHeight="false" outlineLevel="0" collapsed="false">
      <c r="A185" s="19" t="str">
        <f aca="false">"461"</f>
        <v>461</v>
      </c>
      <c r="B185" s="19" t="s">
        <v>139</v>
      </c>
      <c r="C185" s="20" t="str">
        <f aca="false">"90"</f>
        <v>90</v>
      </c>
      <c r="D185" s="20" t="n">
        <v>8.16</v>
      </c>
      <c r="E185" s="20" t="n">
        <v>10.49</v>
      </c>
      <c r="F185" s="20" t="n">
        <v>11.77</v>
      </c>
      <c r="G185" s="20" t="n">
        <v>172.41509475</v>
      </c>
      <c r="H185" s="19" t="n">
        <v>4.7</v>
      </c>
      <c r="I185" s="19" t="n">
        <v>3.95</v>
      </c>
      <c r="J185" s="19" t="n">
        <v>4.7</v>
      </c>
      <c r="K185" s="19" t="n">
        <v>0</v>
      </c>
      <c r="L185" s="19" t="n">
        <v>3.34</v>
      </c>
      <c r="M185" s="19" t="n">
        <v>7.3</v>
      </c>
      <c r="N185" s="19" t="n">
        <v>1.13</v>
      </c>
      <c r="O185" s="19" t="n">
        <v>0</v>
      </c>
      <c r="P185" s="19" t="n">
        <v>0</v>
      </c>
      <c r="Q185" s="19" t="n">
        <v>0.15</v>
      </c>
      <c r="R185" s="19" t="n">
        <v>0.88</v>
      </c>
      <c r="S185" s="19" t="n">
        <v>37.73</v>
      </c>
      <c r="T185" s="19" t="n">
        <v>121.44</v>
      </c>
      <c r="U185" s="19" t="n">
        <v>22.49</v>
      </c>
      <c r="V185" s="19" t="n">
        <v>13.71</v>
      </c>
      <c r="W185" s="19" t="n">
        <v>76.02</v>
      </c>
      <c r="X185" s="19" t="n">
        <v>1.2</v>
      </c>
      <c r="Y185" s="19" t="n">
        <v>4.99</v>
      </c>
      <c r="Z185" s="19" t="n">
        <v>223.87</v>
      </c>
      <c r="AA185" s="19" t="n">
        <v>60.71</v>
      </c>
      <c r="AB185" s="19" t="n">
        <v>3.08</v>
      </c>
      <c r="AC185" s="19" t="n">
        <v>0.03</v>
      </c>
      <c r="AD185" s="19" t="n">
        <v>0.06</v>
      </c>
      <c r="AE185" s="19" t="n">
        <v>1.67</v>
      </c>
      <c r="AF185" s="19" t="n">
        <v>3.82</v>
      </c>
      <c r="AG185" s="19" t="n">
        <v>0.83</v>
      </c>
      <c r="AH185" s="19" t="n">
        <v>0</v>
      </c>
      <c r="AI185" s="19" t="n">
        <v>397.95</v>
      </c>
      <c r="AJ185" s="19" t="n">
        <v>307.12</v>
      </c>
      <c r="AK185" s="19" t="n">
        <v>584.69</v>
      </c>
      <c r="AL185" s="19" t="n">
        <v>563.72</v>
      </c>
      <c r="AM185" s="19" t="n">
        <v>166.09</v>
      </c>
      <c r="AN185" s="19" t="n">
        <v>303</v>
      </c>
      <c r="AO185" s="19" t="n">
        <v>77.1</v>
      </c>
      <c r="AP185" s="19" t="n">
        <v>320.23</v>
      </c>
      <c r="AQ185" s="19" t="n">
        <v>388.13</v>
      </c>
      <c r="AR185" s="19" t="n">
        <v>376.57</v>
      </c>
      <c r="AS185" s="19" t="n">
        <v>624.42</v>
      </c>
      <c r="AT185" s="19" t="n">
        <v>260.52</v>
      </c>
      <c r="AU185" s="19" t="n">
        <v>337.73</v>
      </c>
      <c r="AV185" s="19" t="n">
        <v>1201.99</v>
      </c>
      <c r="AW185" s="19" t="n">
        <v>99.18</v>
      </c>
      <c r="AX185" s="19" t="n">
        <v>281.19</v>
      </c>
      <c r="AY185" s="19" t="n">
        <v>291.5</v>
      </c>
      <c r="AZ185" s="19" t="n">
        <v>237.57</v>
      </c>
      <c r="BA185" s="19" t="n">
        <v>98.34</v>
      </c>
      <c r="BB185" s="19" t="n">
        <v>0.04</v>
      </c>
      <c r="BC185" s="19" t="n">
        <v>0.01</v>
      </c>
      <c r="BD185" s="19" t="n">
        <v>0.01</v>
      </c>
      <c r="BE185" s="19" t="n">
        <v>0.02</v>
      </c>
      <c r="BF185" s="19" t="n">
        <v>0.03</v>
      </c>
      <c r="BG185" s="19" t="n">
        <v>0.09</v>
      </c>
      <c r="BH185" s="19" t="n">
        <v>0</v>
      </c>
      <c r="BI185" s="19" t="n">
        <v>0.58</v>
      </c>
      <c r="BJ185" s="19" t="n">
        <v>0</v>
      </c>
      <c r="BK185" s="19" t="n">
        <v>0.27</v>
      </c>
      <c r="BL185" s="19" t="n">
        <v>0.01</v>
      </c>
      <c r="BM185" s="19" t="n">
        <v>0.03</v>
      </c>
      <c r="BN185" s="19" t="n">
        <v>0</v>
      </c>
      <c r="BO185" s="19" t="n">
        <v>0</v>
      </c>
      <c r="BP185" s="19" t="n">
        <v>0.03</v>
      </c>
      <c r="BQ185" s="19" t="n">
        <v>1.34</v>
      </c>
      <c r="BR185" s="19" t="n">
        <v>0</v>
      </c>
      <c r="BS185" s="19" t="n">
        <v>0</v>
      </c>
      <c r="BT185" s="19" t="n">
        <v>2.69</v>
      </c>
      <c r="BU185" s="19" t="n">
        <v>0</v>
      </c>
      <c r="BV185" s="19" t="n">
        <v>0</v>
      </c>
      <c r="BW185" s="19" t="n">
        <v>0</v>
      </c>
      <c r="BX185" s="19" t="n">
        <v>0</v>
      </c>
      <c r="BY185" s="19" t="n">
        <v>0</v>
      </c>
      <c r="BZ185" s="19" t="n">
        <v>87.54</v>
      </c>
      <c r="CB185" s="19" t="n">
        <v>42.3</v>
      </c>
      <c r="CD185" s="19" t="n">
        <v>0</v>
      </c>
      <c r="CE185" s="19" t="n">
        <v>0</v>
      </c>
      <c r="CF185" s="19" t="n">
        <v>0</v>
      </c>
      <c r="CG185" s="19" t="n">
        <v>0</v>
      </c>
      <c r="CH185" s="19" t="n">
        <v>0</v>
      </c>
      <c r="CI185" s="19" t="n">
        <v>0</v>
      </c>
    </row>
    <row r="186" s="19" customFormat="true" ht="13.8" hidden="false" customHeight="false" outlineLevel="0" collapsed="false">
      <c r="A186" s="19" t="str">
        <f aca="false">"512"</f>
        <v>512</v>
      </c>
      <c r="B186" s="19" t="s">
        <v>140</v>
      </c>
      <c r="C186" s="20" t="str">
        <f aca="false">"150"</f>
        <v>150</v>
      </c>
      <c r="D186" s="20" t="n">
        <v>3.73</v>
      </c>
      <c r="E186" s="20" t="n">
        <v>4.57</v>
      </c>
      <c r="F186" s="20" t="n">
        <v>39.35</v>
      </c>
      <c r="G186" s="20" t="n">
        <v>214.026102</v>
      </c>
      <c r="H186" s="19" t="n">
        <v>2.84</v>
      </c>
      <c r="I186" s="19" t="n">
        <v>0.13</v>
      </c>
      <c r="J186" s="19" t="n">
        <v>2.84</v>
      </c>
      <c r="K186" s="19" t="n">
        <v>0</v>
      </c>
      <c r="L186" s="19" t="n">
        <v>0.41</v>
      </c>
      <c r="M186" s="19" t="n">
        <v>37.4</v>
      </c>
      <c r="N186" s="19" t="n">
        <v>1.54</v>
      </c>
      <c r="O186" s="19" t="n">
        <v>0</v>
      </c>
      <c r="P186" s="19" t="n">
        <v>0</v>
      </c>
      <c r="Q186" s="19" t="n">
        <v>0</v>
      </c>
      <c r="R186" s="19" t="n">
        <v>0.89</v>
      </c>
      <c r="S186" s="19" t="n">
        <v>198.38</v>
      </c>
      <c r="T186" s="19" t="n">
        <v>54.25</v>
      </c>
      <c r="U186" s="19" t="n">
        <v>6.56</v>
      </c>
      <c r="V186" s="19" t="n">
        <v>25.75</v>
      </c>
      <c r="W186" s="19" t="n">
        <v>76.56</v>
      </c>
      <c r="X186" s="19" t="n">
        <v>0.55</v>
      </c>
      <c r="Y186" s="19" t="n">
        <v>29.5</v>
      </c>
      <c r="Z186" s="19" t="n">
        <v>17.1</v>
      </c>
      <c r="AA186" s="19" t="n">
        <v>32.65</v>
      </c>
      <c r="AB186" s="19" t="n">
        <v>0.27</v>
      </c>
      <c r="AC186" s="19" t="n">
        <v>0.04</v>
      </c>
      <c r="AD186" s="19" t="n">
        <v>0.02</v>
      </c>
      <c r="AE186" s="19" t="n">
        <v>0.73</v>
      </c>
      <c r="AF186" s="19" t="n">
        <v>1.79</v>
      </c>
      <c r="AG186" s="19" t="n">
        <v>0</v>
      </c>
      <c r="AH186" s="19" t="n">
        <v>0</v>
      </c>
      <c r="AI186" s="19" t="n">
        <v>223.54</v>
      </c>
      <c r="AJ186" s="19" t="n">
        <v>175.86</v>
      </c>
      <c r="AK186" s="19" t="n">
        <v>330.41</v>
      </c>
      <c r="AL186" s="19" t="n">
        <v>138.96</v>
      </c>
      <c r="AM186" s="19" t="n">
        <v>85.21</v>
      </c>
      <c r="AN186" s="19" t="n">
        <v>128.48</v>
      </c>
      <c r="AO186" s="19" t="n">
        <v>54.24</v>
      </c>
      <c r="AP186" s="19" t="n">
        <v>197.08</v>
      </c>
      <c r="AQ186" s="19" t="n">
        <v>207.47</v>
      </c>
      <c r="AR186" s="19" t="n">
        <v>270.68</v>
      </c>
      <c r="AS186" s="19" t="n">
        <v>287.53</v>
      </c>
      <c r="AT186" s="19" t="n">
        <v>91.04</v>
      </c>
      <c r="AU186" s="19" t="n">
        <v>170.08</v>
      </c>
      <c r="AV186" s="19" t="n">
        <v>639.4</v>
      </c>
      <c r="AW186" s="19" t="n">
        <v>0</v>
      </c>
      <c r="AX186" s="19" t="n">
        <v>176.11</v>
      </c>
      <c r="AY186" s="19" t="n">
        <v>176.3</v>
      </c>
      <c r="AZ186" s="19" t="n">
        <v>154.74</v>
      </c>
      <c r="BA186" s="19" t="n">
        <v>72.79</v>
      </c>
      <c r="BB186" s="19" t="n">
        <v>0.18</v>
      </c>
      <c r="BC186" s="19" t="n">
        <v>0.04</v>
      </c>
      <c r="BD186" s="19" t="n">
        <v>0.04</v>
      </c>
      <c r="BE186" s="19" t="n">
        <v>0.09</v>
      </c>
      <c r="BF186" s="19" t="n">
        <v>0.12</v>
      </c>
      <c r="BG186" s="19" t="n">
        <v>0.39</v>
      </c>
      <c r="BH186" s="19" t="n">
        <v>0</v>
      </c>
      <c r="BI186" s="19" t="n">
        <v>1.3</v>
      </c>
      <c r="BJ186" s="19" t="n">
        <v>0</v>
      </c>
      <c r="BK186" s="19" t="n">
        <v>0.39</v>
      </c>
      <c r="BL186" s="19" t="n">
        <v>0</v>
      </c>
      <c r="BM186" s="19" t="n">
        <v>0</v>
      </c>
      <c r="BN186" s="19" t="n">
        <v>0</v>
      </c>
      <c r="BO186" s="19" t="n">
        <v>0</v>
      </c>
      <c r="BP186" s="19" t="n">
        <v>0.14</v>
      </c>
      <c r="BQ186" s="19" t="n">
        <v>1.28</v>
      </c>
      <c r="BR186" s="19" t="n">
        <v>0</v>
      </c>
      <c r="BS186" s="19" t="n">
        <v>0</v>
      </c>
      <c r="BT186" s="19" t="n">
        <v>0.14</v>
      </c>
      <c r="BU186" s="19" t="n">
        <v>0</v>
      </c>
      <c r="BV186" s="19" t="n">
        <v>0</v>
      </c>
      <c r="BW186" s="19" t="n">
        <v>0</v>
      </c>
      <c r="BX186" s="19" t="n">
        <v>0</v>
      </c>
      <c r="BY186" s="19" t="n">
        <v>0</v>
      </c>
      <c r="BZ186" s="19" t="n">
        <v>8.36</v>
      </c>
      <c r="CB186" s="19" t="n">
        <v>32.35</v>
      </c>
      <c r="CD186" s="19" t="n">
        <v>0</v>
      </c>
      <c r="CE186" s="19" t="n">
        <v>0</v>
      </c>
      <c r="CF186" s="19" t="n">
        <v>0</v>
      </c>
      <c r="CG186" s="19" t="n">
        <v>0</v>
      </c>
      <c r="CH186" s="19" t="n">
        <v>0</v>
      </c>
      <c r="CI186" s="19" t="n">
        <v>0</v>
      </c>
    </row>
    <row r="187" s="19" customFormat="true" ht="13.8" hidden="false" customHeight="false" outlineLevel="0" collapsed="false">
      <c r="A187" s="19" t="str">
        <f aca="false">"686"</f>
        <v>686</v>
      </c>
      <c r="B187" s="19" t="s">
        <v>112</v>
      </c>
      <c r="C187" s="28" t="n">
        <v>200</v>
      </c>
      <c r="D187" s="20" t="n">
        <v>0.1</v>
      </c>
      <c r="E187" s="20" t="n">
        <v>0.02</v>
      </c>
      <c r="F187" s="20" t="n">
        <v>10.16</v>
      </c>
      <c r="G187" s="20" t="n">
        <v>40.11058</v>
      </c>
      <c r="H187" s="19" t="n">
        <v>0.01</v>
      </c>
      <c r="I187" s="19" t="n">
        <v>0</v>
      </c>
      <c r="J187" s="19" t="n">
        <v>0</v>
      </c>
      <c r="K187" s="19" t="n">
        <v>0</v>
      </c>
      <c r="L187" s="19" t="n">
        <v>10</v>
      </c>
      <c r="M187" s="19" t="n">
        <v>0</v>
      </c>
      <c r="N187" s="19" t="n">
        <v>0.16</v>
      </c>
      <c r="O187" s="19" t="n">
        <v>0</v>
      </c>
      <c r="P187" s="19" t="n">
        <v>0</v>
      </c>
      <c r="Q187" s="19" t="n">
        <v>0.41</v>
      </c>
      <c r="R187" s="19" t="n">
        <v>0.06</v>
      </c>
      <c r="S187" s="19" t="n">
        <v>40.62</v>
      </c>
      <c r="T187" s="19" t="n">
        <v>519.26</v>
      </c>
      <c r="U187" s="19" t="n">
        <v>74.89</v>
      </c>
      <c r="V187" s="19" t="n">
        <v>50.26</v>
      </c>
      <c r="W187" s="19" t="n">
        <v>57.57</v>
      </c>
      <c r="X187" s="19" t="n">
        <v>1.04</v>
      </c>
      <c r="Y187" s="19" t="n">
        <v>0.08</v>
      </c>
      <c r="Z187" s="19" t="n">
        <v>180.65</v>
      </c>
      <c r="AA187" s="19" t="n">
        <v>34.22</v>
      </c>
      <c r="AB187" s="19" t="n">
        <v>0.62</v>
      </c>
      <c r="AC187" s="19" t="n">
        <v>0.05</v>
      </c>
      <c r="AD187" s="19" t="n">
        <v>0.06</v>
      </c>
      <c r="AE187" s="19" t="n">
        <v>0.7</v>
      </c>
      <c r="AF187" s="19" t="n">
        <v>1.04</v>
      </c>
      <c r="AG187" s="19" t="n">
        <v>13.15</v>
      </c>
      <c r="AH187" s="19" t="n">
        <v>0</v>
      </c>
      <c r="AI187" s="19" t="n">
        <v>0.99</v>
      </c>
      <c r="AJ187" s="19" t="n">
        <v>1.13</v>
      </c>
      <c r="AK187" s="19" t="n">
        <v>32.64</v>
      </c>
      <c r="AL187" s="19" t="n">
        <v>37.8</v>
      </c>
      <c r="AM187" s="19" t="n">
        <v>23.89</v>
      </c>
      <c r="AN187" s="19" t="n">
        <v>107.37</v>
      </c>
      <c r="AO187" s="19" t="n">
        <v>5.67</v>
      </c>
      <c r="AP187" s="19" t="n">
        <v>33.2</v>
      </c>
      <c r="AQ187" s="19" t="n">
        <v>53.28</v>
      </c>
      <c r="AR187" s="19" t="n">
        <v>165.69</v>
      </c>
      <c r="AS187" s="19" t="n">
        <v>149.97</v>
      </c>
      <c r="AT187" s="19" t="n">
        <v>23.41</v>
      </c>
      <c r="AU187" s="19" t="n">
        <v>14.44</v>
      </c>
      <c r="AV187" s="19" t="n">
        <v>203.74</v>
      </c>
      <c r="AW187" s="19" t="n">
        <v>6.41</v>
      </c>
      <c r="AX187" s="19" t="n">
        <v>199.8</v>
      </c>
      <c r="AY187" s="19" t="n">
        <v>140.76</v>
      </c>
      <c r="AZ187" s="19" t="n">
        <v>24.09</v>
      </c>
      <c r="BA187" s="19" t="n">
        <v>31.42</v>
      </c>
      <c r="BB187" s="19" t="n">
        <v>0</v>
      </c>
      <c r="BC187" s="19" t="n">
        <v>0</v>
      </c>
      <c r="BD187" s="19" t="n">
        <v>0</v>
      </c>
      <c r="BE187" s="19" t="n">
        <v>0</v>
      </c>
      <c r="BF187" s="19" t="n">
        <v>0</v>
      </c>
      <c r="BG187" s="19" t="n">
        <v>0</v>
      </c>
      <c r="BH187" s="19" t="n">
        <v>0</v>
      </c>
      <c r="BI187" s="19" t="n">
        <v>0.09</v>
      </c>
      <c r="BJ187" s="19" t="n">
        <v>0</v>
      </c>
      <c r="BK187" s="19" t="n">
        <v>0.01</v>
      </c>
      <c r="BL187" s="19" t="n">
        <v>0</v>
      </c>
      <c r="BM187" s="19" t="n">
        <v>0</v>
      </c>
      <c r="BN187" s="19" t="n">
        <v>0</v>
      </c>
      <c r="BO187" s="19" t="n">
        <v>0</v>
      </c>
      <c r="BP187" s="19" t="n">
        <v>0.01</v>
      </c>
      <c r="BQ187" s="19" t="n">
        <v>0.07</v>
      </c>
      <c r="BR187" s="19" t="n">
        <v>0</v>
      </c>
      <c r="BS187" s="19" t="n">
        <v>0</v>
      </c>
      <c r="BT187" s="19" t="n">
        <v>0.11</v>
      </c>
      <c r="BU187" s="19" t="n">
        <v>0.11</v>
      </c>
      <c r="BV187" s="19" t="n">
        <v>0</v>
      </c>
      <c r="BW187" s="19" t="n">
        <v>0</v>
      </c>
      <c r="BX187" s="19" t="n">
        <v>0</v>
      </c>
      <c r="BY187" s="19" t="n">
        <v>0</v>
      </c>
      <c r="BZ187" s="19" t="n">
        <v>206.35</v>
      </c>
      <c r="CB187" s="19" t="n">
        <v>30.19</v>
      </c>
      <c r="CD187" s="19" t="n">
        <v>0</v>
      </c>
      <c r="CE187" s="19" t="n">
        <v>0</v>
      </c>
      <c r="CF187" s="19" t="n">
        <v>0</v>
      </c>
      <c r="CG187" s="19" t="n">
        <v>0</v>
      </c>
      <c r="CH187" s="19" t="n">
        <v>0</v>
      </c>
      <c r="CI187" s="19" t="n">
        <v>0</v>
      </c>
    </row>
    <row r="188" s="21" customFormat="true" ht="13.8" hidden="false" customHeight="false" outlineLevel="0" collapsed="false">
      <c r="A188" s="21" t="str">
        <f aca="false">"-"</f>
        <v>-</v>
      </c>
      <c r="B188" s="21" t="s">
        <v>87</v>
      </c>
      <c r="C188" s="22" t="str">
        <f aca="false">"60"</f>
        <v>60</v>
      </c>
      <c r="D188" s="22" t="n">
        <v>3.97</v>
      </c>
      <c r="E188" s="22" t="n">
        <v>0.39</v>
      </c>
      <c r="F188" s="22" t="n">
        <v>28.14</v>
      </c>
      <c r="G188" s="22" t="n">
        <v>134.3406</v>
      </c>
      <c r="H188" s="21" t="n">
        <v>0</v>
      </c>
      <c r="I188" s="21" t="n">
        <v>0</v>
      </c>
      <c r="J188" s="21" t="n">
        <v>0</v>
      </c>
      <c r="K188" s="21" t="n">
        <v>0</v>
      </c>
      <c r="L188" s="21" t="n">
        <v>0.66</v>
      </c>
      <c r="M188" s="21" t="n">
        <v>27.36</v>
      </c>
      <c r="N188" s="21" t="n">
        <v>0.12</v>
      </c>
      <c r="O188" s="21" t="n">
        <v>0</v>
      </c>
      <c r="P188" s="21" t="n">
        <v>0</v>
      </c>
      <c r="Q188" s="21" t="n">
        <v>0</v>
      </c>
      <c r="R188" s="21" t="n">
        <v>1.08</v>
      </c>
      <c r="S188" s="21" t="n">
        <v>0</v>
      </c>
      <c r="T188" s="21" t="n">
        <v>0</v>
      </c>
      <c r="U188" s="21" t="n">
        <v>0</v>
      </c>
      <c r="V188" s="21" t="n">
        <v>0</v>
      </c>
      <c r="W188" s="21" t="n">
        <v>0</v>
      </c>
      <c r="X188" s="21" t="n">
        <v>0</v>
      </c>
      <c r="Y188" s="21" t="n">
        <v>0</v>
      </c>
      <c r="Z188" s="21" t="n">
        <v>0</v>
      </c>
      <c r="AA188" s="21" t="n">
        <v>0</v>
      </c>
      <c r="AB188" s="21" t="n">
        <v>0</v>
      </c>
      <c r="AC188" s="21" t="n">
        <v>0</v>
      </c>
      <c r="AD188" s="21" t="n">
        <v>0</v>
      </c>
      <c r="AE188" s="21" t="n">
        <v>0</v>
      </c>
      <c r="AF188" s="21" t="n">
        <v>0</v>
      </c>
      <c r="AG188" s="21" t="n">
        <v>0</v>
      </c>
      <c r="AH188" s="21" t="n">
        <v>0</v>
      </c>
      <c r="AI188" s="21" t="n">
        <v>191.57</v>
      </c>
      <c r="AJ188" s="21" t="n">
        <v>199.4</v>
      </c>
      <c r="AK188" s="21" t="n">
        <v>305.37</v>
      </c>
      <c r="AL188" s="21" t="n">
        <v>101.27</v>
      </c>
      <c r="AM188" s="21" t="n">
        <v>60.03</v>
      </c>
      <c r="AN188" s="21" t="n">
        <v>120.06</v>
      </c>
      <c r="AO188" s="21" t="n">
        <v>45.41</v>
      </c>
      <c r="AP188" s="21" t="n">
        <v>217.15</v>
      </c>
      <c r="AQ188" s="21" t="n">
        <v>134.68</v>
      </c>
      <c r="AR188" s="21" t="n">
        <v>187.92</v>
      </c>
      <c r="AS188" s="21" t="n">
        <v>155.03</v>
      </c>
      <c r="AT188" s="21" t="n">
        <v>81.43</v>
      </c>
      <c r="AU188" s="21" t="n">
        <v>144.07</v>
      </c>
      <c r="AV188" s="21" t="n">
        <v>1204.78</v>
      </c>
      <c r="AW188" s="21" t="n">
        <v>0</v>
      </c>
      <c r="AX188" s="21" t="n">
        <v>392.54</v>
      </c>
      <c r="AY188" s="21" t="n">
        <v>170.69</v>
      </c>
      <c r="AZ188" s="21" t="n">
        <v>113.27</v>
      </c>
      <c r="BA188" s="21" t="n">
        <v>89.78</v>
      </c>
      <c r="BB188" s="21" t="n">
        <v>0</v>
      </c>
      <c r="BC188" s="21" t="n">
        <v>0</v>
      </c>
      <c r="BD188" s="21" t="n">
        <v>0</v>
      </c>
      <c r="BE188" s="21" t="n">
        <v>0</v>
      </c>
      <c r="BF188" s="21" t="n">
        <v>0</v>
      </c>
      <c r="BG188" s="21" t="n">
        <v>0</v>
      </c>
      <c r="BH188" s="21" t="n">
        <v>0</v>
      </c>
      <c r="BI188" s="21" t="n">
        <v>0.05</v>
      </c>
      <c r="BJ188" s="21" t="n">
        <v>0</v>
      </c>
      <c r="BK188" s="21" t="n">
        <v>0</v>
      </c>
      <c r="BL188" s="21" t="n">
        <v>0</v>
      </c>
      <c r="BM188" s="21" t="n">
        <v>0</v>
      </c>
      <c r="BN188" s="21" t="n">
        <v>0</v>
      </c>
      <c r="BO188" s="21" t="n">
        <v>0</v>
      </c>
      <c r="BP188" s="21" t="n">
        <v>0</v>
      </c>
      <c r="BQ188" s="21" t="n">
        <v>0.04</v>
      </c>
      <c r="BR188" s="21" t="n">
        <v>0</v>
      </c>
      <c r="BS188" s="21" t="n">
        <v>0</v>
      </c>
      <c r="BT188" s="21" t="n">
        <v>0.17</v>
      </c>
      <c r="BU188" s="21" t="n">
        <v>0.01</v>
      </c>
      <c r="BV188" s="21" t="n">
        <v>0</v>
      </c>
      <c r="BW188" s="21" t="n">
        <v>0</v>
      </c>
      <c r="BX188" s="21" t="n">
        <v>0</v>
      </c>
      <c r="BY188" s="21" t="n">
        <v>0</v>
      </c>
      <c r="BZ188" s="21" t="n">
        <v>23.46</v>
      </c>
      <c r="CB188" s="21" t="n">
        <v>0</v>
      </c>
      <c r="CD188" s="21" t="n">
        <v>0</v>
      </c>
      <c r="CE188" s="21" t="n">
        <v>0</v>
      </c>
      <c r="CF188" s="21" t="n">
        <v>0</v>
      </c>
      <c r="CG188" s="21" t="n">
        <v>0</v>
      </c>
      <c r="CH188" s="21" t="n">
        <v>0</v>
      </c>
      <c r="CI188" s="21" t="n">
        <v>0</v>
      </c>
    </row>
    <row r="189" s="23" customFormat="true" ht="13.8" hidden="false" customHeight="false" outlineLevel="0" collapsed="false">
      <c r="B189" s="23" t="s">
        <v>88</v>
      </c>
      <c r="C189" s="24"/>
      <c r="D189" s="24" t="n">
        <v>16.61</v>
      </c>
      <c r="E189" s="24" t="n">
        <v>15.59</v>
      </c>
      <c r="F189" s="24" t="n">
        <v>92.47</v>
      </c>
      <c r="G189" s="24" t="n">
        <v>576.14</v>
      </c>
      <c r="H189" s="23" t="n">
        <v>7.55</v>
      </c>
      <c r="I189" s="23" t="n">
        <v>4.07</v>
      </c>
      <c r="J189" s="23" t="n">
        <v>7.55</v>
      </c>
      <c r="K189" s="23" t="n">
        <v>0</v>
      </c>
      <c r="L189" s="23" t="n">
        <v>16.46</v>
      </c>
      <c r="M189" s="23" t="n">
        <v>72.23</v>
      </c>
      <c r="N189" s="23" t="n">
        <v>3.77</v>
      </c>
      <c r="O189" s="23" t="n">
        <v>0</v>
      </c>
      <c r="P189" s="23" t="n">
        <v>0</v>
      </c>
      <c r="Q189" s="23" t="n">
        <v>1.04</v>
      </c>
      <c r="R189" s="23" t="n">
        <v>3.32</v>
      </c>
      <c r="S189" s="23" t="n">
        <v>278.49</v>
      </c>
      <c r="T189" s="23" t="n">
        <v>865.47</v>
      </c>
      <c r="U189" s="23" t="n">
        <v>112.17</v>
      </c>
      <c r="V189" s="23" t="n">
        <v>101.48</v>
      </c>
      <c r="W189" s="23" t="n">
        <v>225.45</v>
      </c>
      <c r="X189" s="23" t="n">
        <v>3.32</v>
      </c>
      <c r="Y189" s="23" t="n">
        <v>34.57</v>
      </c>
      <c r="Z189" s="23" t="n">
        <v>892.02</v>
      </c>
      <c r="AA189" s="23" t="n">
        <v>207.39</v>
      </c>
      <c r="AB189" s="23" t="n">
        <v>4.39</v>
      </c>
      <c r="AC189" s="23" t="n">
        <v>0.16</v>
      </c>
      <c r="AD189" s="23" t="n">
        <v>0.16</v>
      </c>
      <c r="AE189" s="23" t="n">
        <v>3.4</v>
      </c>
      <c r="AF189" s="23" t="n">
        <v>7.07</v>
      </c>
      <c r="AG189" s="23" t="n">
        <v>28.68</v>
      </c>
      <c r="AH189" s="23" t="n">
        <v>0</v>
      </c>
      <c r="AI189" s="23" t="n">
        <v>828.16</v>
      </c>
      <c r="AJ189" s="23" t="n">
        <v>698.8</v>
      </c>
      <c r="AK189" s="23" t="n">
        <v>1274.28</v>
      </c>
      <c r="AL189" s="23" t="n">
        <v>865.27</v>
      </c>
      <c r="AM189" s="23" t="n">
        <v>339.33</v>
      </c>
      <c r="AN189" s="23" t="n">
        <v>675.95</v>
      </c>
      <c r="AO189" s="23" t="n">
        <v>187.13</v>
      </c>
      <c r="AP189" s="23" t="n">
        <v>782.36</v>
      </c>
      <c r="AQ189" s="23" t="n">
        <v>799.44</v>
      </c>
      <c r="AR189" s="23" t="n">
        <v>1014.38</v>
      </c>
      <c r="AS189" s="23" t="n">
        <v>1298.1</v>
      </c>
      <c r="AT189" s="23" t="n">
        <v>465.81</v>
      </c>
      <c r="AU189" s="23" t="n">
        <v>678.08</v>
      </c>
      <c r="AV189" s="23" t="n">
        <v>3552.14</v>
      </c>
      <c r="AW189" s="23" t="n">
        <v>105.59</v>
      </c>
      <c r="AX189" s="23" t="n">
        <v>1060.82</v>
      </c>
      <c r="AY189" s="23" t="n">
        <v>794.54</v>
      </c>
      <c r="AZ189" s="23" t="n">
        <v>544.38</v>
      </c>
      <c r="BA189" s="23" t="n">
        <v>295.28</v>
      </c>
      <c r="BB189" s="23" t="n">
        <v>0.23</v>
      </c>
      <c r="BC189" s="23" t="n">
        <v>0.05</v>
      </c>
      <c r="BD189" s="23" t="n">
        <v>0.04</v>
      </c>
      <c r="BE189" s="23" t="n">
        <v>0.12</v>
      </c>
      <c r="BF189" s="23" t="n">
        <v>0.15</v>
      </c>
      <c r="BG189" s="23" t="n">
        <v>0.48</v>
      </c>
      <c r="BH189" s="23" t="n">
        <v>0</v>
      </c>
      <c r="BI189" s="23" t="n">
        <v>2.02</v>
      </c>
      <c r="BJ189" s="23" t="n">
        <v>0</v>
      </c>
      <c r="BK189" s="23" t="n">
        <v>0.68</v>
      </c>
      <c r="BL189" s="23" t="n">
        <v>0.01</v>
      </c>
      <c r="BM189" s="23" t="n">
        <v>0.03</v>
      </c>
      <c r="BN189" s="23" t="n">
        <v>0</v>
      </c>
      <c r="BO189" s="23" t="n">
        <v>0</v>
      </c>
      <c r="BP189" s="23" t="n">
        <v>0.19</v>
      </c>
      <c r="BQ189" s="23" t="n">
        <v>2.73</v>
      </c>
      <c r="BR189" s="23" t="n">
        <v>0</v>
      </c>
      <c r="BS189" s="23" t="n">
        <v>0</v>
      </c>
      <c r="BT189" s="23" t="n">
        <v>3.11</v>
      </c>
      <c r="BU189" s="23" t="n">
        <v>0.13</v>
      </c>
      <c r="BV189" s="23" t="n">
        <v>0</v>
      </c>
      <c r="BW189" s="23" t="n">
        <v>0</v>
      </c>
      <c r="BX189" s="23" t="n">
        <v>0</v>
      </c>
      <c r="BY189" s="23" t="n">
        <v>0</v>
      </c>
      <c r="BZ189" s="23" t="n">
        <v>380.91</v>
      </c>
      <c r="CA189" s="23" t="n">
        <f aca="false">$G$189/$G$198*100</f>
        <v>39.2294041736447</v>
      </c>
      <c r="CB189" s="23" t="n">
        <v>183.24</v>
      </c>
      <c r="CD189" s="23" t="n">
        <v>0</v>
      </c>
      <c r="CE189" s="23" t="n">
        <v>0</v>
      </c>
      <c r="CF189" s="23" t="n">
        <v>0</v>
      </c>
      <c r="CG189" s="23" t="n">
        <v>0</v>
      </c>
      <c r="CH189" s="23" t="n">
        <v>0</v>
      </c>
      <c r="CI189" s="23" t="n">
        <v>0</v>
      </c>
    </row>
    <row r="190" s="13" customFormat="true" ht="13.8" hidden="false" customHeight="false" outlineLevel="0" collapsed="false">
      <c r="B190" s="13" t="s">
        <v>89</v>
      </c>
      <c r="C190" s="18"/>
      <c r="D190" s="18"/>
      <c r="E190" s="18"/>
      <c r="F190" s="18"/>
      <c r="G190" s="18"/>
    </row>
    <row r="191" s="19" customFormat="true" ht="13.8" hidden="false" customHeight="false" outlineLevel="0" collapsed="false">
      <c r="A191" s="19" t="str">
        <f aca="false">"фирм"</f>
        <v>фирм</v>
      </c>
      <c r="B191" s="19" t="s">
        <v>141</v>
      </c>
      <c r="C191" s="20" t="str">
        <f aca="false">"60"</f>
        <v>60</v>
      </c>
      <c r="D191" s="20" t="n">
        <v>1.43</v>
      </c>
      <c r="E191" s="20" t="n">
        <v>6.15</v>
      </c>
      <c r="F191" s="20" t="n">
        <v>11.46</v>
      </c>
      <c r="G191" s="20" t="n">
        <v>103.1564718</v>
      </c>
      <c r="H191" s="19" t="n">
        <v>0.75</v>
      </c>
      <c r="I191" s="19" t="n">
        <v>3.9</v>
      </c>
      <c r="J191" s="19" t="n">
        <v>0</v>
      </c>
      <c r="K191" s="19" t="n">
        <v>0</v>
      </c>
      <c r="L191" s="19" t="n">
        <v>10.27</v>
      </c>
      <c r="M191" s="19" t="n">
        <v>0.14</v>
      </c>
      <c r="N191" s="19" t="n">
        <v>1.05</v>
      </c>
      <c r="O191" s="19" t="n">
        <v>0</v>
      </c>
      <c r="P191" s="19" t="n">
        <v>0</v>
      </c>
      <c r="Q191" s="19" t="n">
        <v>0.13</v>
      </c>
      <c r="R191" s="19" t="n">
        <v>0.49</v>
      </c>
      <c r="S191" s="19" t="n">
        <v>71.73</v>
      </c>
      <c r="T191" s="19" t="n">
        <v>134.93</v>
      </c>
      <c r="U191" s="19" t="n">
        <v>36.26</v>
      </c>
      <c r="V191" s="19" t="n">
        <v>17.85</v>
      </c>
      <c r="W191" s="19" t="n">
        <v>65.27</v>
      </c>
      <c r="X191" s="19" t="n">
        <v>0.93</v>
      </c>
      <c r="Y191" s="19" t="n">
        <v>0</v>
      </c>
      <c r="Z191" s="19" t="n">
        <v>39.64</v>
      </c>
      <c r="AA191" s="19" t="n">
        <v>7.21</v>
      </c>
      <c r="AB191" s="19" t="n">
        <v>2.72</v>
      </c>
      <c r="AC191" s="19" t="n">
        <v>0.06</v>
      </c>
      <c r="AD191" s="19" t="n">
        <v>0.03</v>
      </c>
      <c r="AE191" s="19" t="n">
        <v>0.45</v>
      </c>
      <c r="AF191" s="19" t="n">
        <v>0.43</v>
      </c>
      <c r="AG191" s="19" t="n">
        <v>7.48</v>
      </c>
      <c r="AH191" s="19" t="n">
        <v>0</v>
      </c>
      <c r="AI191" s="19" t="n">
        <v>22.85</v>
      </c>
      <c r="AJ191" s="19" t="n">
        <v>19.7</v>
      </c>
      <c r="AK191" s="19" t="n">
        <v>25.21</v>
      </c>
      <c r="AL191" s="19" t="n">
        <v>24.03</v>
      </c>
      <c r="AM191" s="19" t="n">
        <v>8.67</v>
      </c>
      <c r="AN191" s="19" t="n">
        <v>17.73</v>
      </c>
      <c r="AO191" s="19" t="n">
        <v>3.94</v>
      </c>
      <c r="AP191" s="19" t="n">
        <v>22.06</v>
      </c>
      <c r="AQ191" s="19" t="n">
        <v>27.97</v>
      </c>
      <c r="AR191" s="19" t="n">
        <v>33.49</v>
      </c>
      <c r="AS191" s="19" t="n">
        <v>67.76</v>
      </c>
      <c r="AT191" s="19" t="n">
        <v>11.03</v>
      </c>
      <c r="AU191" s="19" t="n">
        <v>18.52</v>
      </c>
      <c r="AV191" s="19" t="n">
        <v>108.34</v>
      </c>
      <c r="AW191" s="19" t="n">
        <v>0</v>
      </c>
      <c r="AX191" s="19" t="n">
        <v>23.24</v>
      </c>
      <c r="AY191" s="19" t="n">
        <v>23.24</v>
      </c>
      <c r="AZ191" s="19" t="n">
        <v>19.7</v>
      </c>
      <c r="BA191" s="19" t="n">
        <v>7.88</v>
      </c>
      <c r="BB191" s="19" t="n">
        <v>0</v>
      </c>
      <c r="BC191" s="19" t="n">
        <v>0</v>
      </c>
      <c r="BD191" s="19" t="n">
        <v>0</v>
      </c>
      <c r="BE191" s="19" t="n">
        <v>0</v>
      </c>
      <c r="BF191" s="19" t="n">
        <v>0</v>
      </c>
      <c r="BG191" s="19" t="n">
        <v>0</v>
      </c>
      <c r="BH191" s="19" t="n">
        <v>0</v>
      </c>
      <c r="BI191" s="19" t="n">
        <v>0.36</v>
      </c>
      <c r="BJ191" s="19" t="n">
        <v>0</v>
      </c>
      <c r="BK191" s="19" t="n">
        <v>0.24</v>
      </c>
      <c r="BL191" s="19" t="n">
        <v>0.02</v>
      </c>
      <c r="BM191" s="19" t="n">
        <v>0.04</v>
      </c>
      <c r="BN191" s="19" t="n">
        <v>0</v>
      </c>
      <c r="BO191" s="19" t="n">
        <v>0</v>
      </c>
      <c r="BP191" s="19" t="n">
        <v>0</v>
      </c>
      <c r="BQ191" s="19" t="n">
        <v>1.39</v>
      </c>
      <c r="BR191" s="19" t="n">
        <v>0</v>
      </c>
      <c r="BS191" s="19" t="n">
        <v>0</v>
      </c>
      <c r="BT191" s="19" t="n">
        <v>3.47</v>
      </c>
      <c r="BU191" s="19" t="n">
        <v>0</v>
      </c>
      <c r="BV191" s="19" t="n">
        <v>0</v>
      </c>
      <c r="BW191" s="19" t="n">
        <v>0</v>
      </c>
      <c r="BX191" s="19" t="n">
        <v>0</v>
      </c>
      <c r="BY191" s="19" t="n">
        <v>0</v>
      </c>
      <c r="BZ191" s="19" t="n">
        <v>47.39</v>
      </c>
      <c r="CB191" s="19" t="n">
        <v>130.91</v>
      </c>
      <c r="CD191" s="19" t="n">
        <v>0</v>
      </c>
      <c r="CE191" s="19" t="n">
        <v>0</v>
      </c>
      <c r="CF191" s="19" t="n">
        <v>0</v>
      </c>
      <c r="CG191" s="19" t="n">
        <v>0</v>
      </c>
      <c r="CH191" s="19" t="n">
        <v>0</v>
      </c>
      <c r="CI191" s="19" t="n">
        <v>0</v>
      </c>
    </row>
    <row r="192" s="19" customFormat="true" ht="13.8" hidden="false" customHeight="false" outlineLevel="0" collapsed="false">
      <c r="A192" s="19" t="str">
        <f aca="false">"140"</f>
        <v>140</v>
      </c>
      <c r="B192" s="19" t="s">
        <v>142</v>
      </c>
      <c r="C192" s="20" t="str">
        <f aca="false">"200"</f>
        <v>200</v>
      </c>
      <c r="D192" s="20" t="n">
        <v>2.36</v>
      </c>
      <c r="E192" s="20" t="n">
        <v>2.26</v>
      </c>
      <c r="F192" s="20" t="n">
        <v>16.14</v>
      </c>
      <c r="G192" s="20" t="n">
        <v>92.8626910976</v>
      </c>
      <c r="H192" s="19" t="n">
        <v>1.42</v>
      </c>
      <c r="I192" s="19" t="n">
        <v>0.06</v>
      </c>
      <c r="J192" s="19" t="n">
        <v>1.42</v>
      </c>
      <c r="K192" s="19" t="n">
        <v>0</v>
      </c>
      <c r="L192" s="19" t="n">
        <v>1.97</v>
      </c>
      <c r="M192" s="19" t="n">
        <v>12.74</v>
      </c>
      <c r="N192" s="19" t="n">
        <v>1.43</v>
      </c>
      <c r="O192" s="19" t="n">
        <v>0</v>
      </c>
      <c r="P192" s="19" t="n">
        <v>0</v>
      </c>
      <c r="Q192" s="19" t="n">
        <v>0.16</v>
      </c>
      <c r="R192" s="19" t="n">
        <v>1.61</v>
      </c>
      <c r="S192" s="19" t="n">
        <v>278.08</v>
      </c>
      <c r="T192" s="19" t="n">
        <v>341.38</v>
      </c>
      <c r="U192" s="19" t="n">
        <v>16.92</v>
      </c>
      <c r="V192" s="19" t="n">
        <v>17.9</v>
      </c>
      <c r="W192" s="19" t="n">
        <v>48.96</v>
      </c>
      <c r="X192" s="19" t="n">
        <v>0.74</v>
      </c>
      <c r="Y192" s="19" t="n">
        <v>11.44</v>
      </c>
      <c r="Z192" s="19" t="n">
        <v>839.84</v>
      </c>
      <c r="AA192" s="19" t="n">
        <v>193.92</v>
      </c>
      <c r="AB192" s="19" t="n">
        <v>0.28</v>
      </c>
      <c r="AC192" s="19" t="n">
        <v>0.07</v>
      </c>
      <c r="AD192" s="19" t="n">
        <v>0.05</v>
      </c>
      <c r="AE192" s="19" t="n">
        <v>0.78</v>
      </c>
      <c r="AF192" s="19" t="n">
        <v>1.53</v>
      </c>
      <c r="AG192" s="19" t="n">
        <v>5.88</v>
      </c>
      <c r="AH192" s="19" t="n">
        <v>0</v>
      </c>
      <c r="AI192" s="19" t="n">
        <v>64.61</v>
      </c>
      <c r="AJ192" s="19" t="n">
        <v>66.4</v>
      </c>
      <c r="AK192" s="19" t="n">
        <v>108.04</v>
      </c>
      <c r="AL192" s="19" t="n">
        <v>71.21</v>
      </c>
      <c r="AM192" s="19" t="n">
        <v>24.92</v>
      </c>
      <c r="AN192" s="19" t="n">
        <v>58.32</v>
      </c>
      <c r="AO192" s="19" t="n">
        <v>23.14</v>
      </c>
      <c r="AP192" s="19" t="n">
        <v>72.52</v>
      </c>
      <c r="AQ192" s="19" t="n">
        <v>72.65</v>
      </c>
      <c r="AR192" s="19" t="n">
        <v>135.77</v>
      </c>
      <c r="AS192" s="19" t="n">
        <v>96.55</v>
      </c>
      <c r="AT192" s="19" t="n">
        <v>29.51</v>
      </c>
      <c r="AU192" s="19" t="n">
        <v>57.44</v>
      </c>
      <c r="AV192" s="19" t="n">
        <v>388.71</v>
      </c>
      <c r="AW192" s="19" t="n">
        <v>0.26</v>
      </c>
      <c r="AX192" s="19" t="n">
        <v>94</v>
      </c>
      <c r="AY192" s="19" t="n">
        <v>70.04</v>
      </c>
      <c r="AZ192" s="19" t="n">
        <v>44.86</v>
      </c>
      <c r="BA192" s="19" t="n">
        <v>27.55</v>
      </c>
      <c r="BB192" s="19" t="n">
        <v>0.08</v>
      </c>
      <c r="BC192" s="19" t="n">
        <v>0.02</v>
      </c>
      <c r="BD192" s="19" t="n">
        <v>0.02</v>
      </c>
      <c r="BE192" s="19" t="n">
        <v>0.04</v>
      </c>
      <c r="BF192" s="19" t="n">
        <v>0.05</v>
      </c>
      <c r="BG192" s="19" t="n">
        <v>0.17</v>
      </c>
      <c r="BH192" s="19" t="n">
        <v>0</v>
      </c>
      <c r="BI192" s="19" t="n">
        <v>0.57</v>
      </c>
      <c r="BJ192" s="19" t="n">
        <v>0</v>
      </c>
      <c r="BK192" s="19" t="n">
        <v>0.17</v>
      </c>
      <c r="BL192" s="19" t="n">
        <v>0</v>
      </c>
      <c r="BM192" s="19" t="n">
        <v>0</v>
      </c>
      <c r="BN192" s="19" t="n">
        <v>0</v>
      </c>
      <c r="BO192" s="19" t="n">
        <v>0</v>
      </c>
      <c r="BP192" s="19" t="n">
        <v>0.06</v>
      </c>
      <c r="BQ192" s="19" t="n">
        <v>0.7</v>
      </c>
      <c r="BR192" s="19" t="n">
        <v>0</v>
      </c>
      <c r="BS192" s="19" t="n">
        <v>0</v>
      </c>
      <c r="BT192" s="19" t="n">
        <v>0.13</v>
      </c>
      <c r="BU192" s="19" t="n">
        <v>0</v>
      </c>
      <c r="BV192" s="19" t="n">
        <v>0</v>
      </c>
      <c r="BW192" s="19" t="n">
        <v>0</v>
      </c>
      <c r="BX192" s="19" t="n">
        <v>0</v>
      </c>
      <c r="BY192" s="19" t="n">
        <v>0</v>
      </c>
      <c r="BZ192" s="19" t="n">
        <v>218.68</v>
      </c>
      <c r="CB192" s="19" t="n">
        <v>151.41</v>
      </c>
      <c r="CD192" s="19" t="n">
        <v>0</v>
      </c>
      <c r="CE192" s="19" t="n">
        <v>0</v>
      </c>
      <c r="CF192" s="19" t="n">
        <v>0</v>
      </c>
      <c r="CG192" s="19" t="n">
        <v>0</v>
      </c>
      <c r="CH192" s="19" t="n">
        <v>0</v>
      </c>
      <c r="CI192" s="19" t="n">
        <v>0</v>
      </c>
    </row>
    <row r="193" s="19" customFormat="true" ht="30.75" hidden="false" customHeight="true" outlineLevel="0" collapsed="false">
      <c r="A193" s="19" t="str">
        <f aca="false">"Фирм"</f>
        <v>Фирм</v>
      </c>
      <c r="B193" s="33" t="s">
        <v>143</v>
      </c>
      <c r="C193" s="28" t="n">
        <v>90</v>
      </c>
      <c r="D193" s="20" t="n">
        <v>10.38</v>
      </c>
      <c r="E193" s="20" t="n">
        <v>17.8</v>
      </c>
      <c r="F193" s="20" t="n">
        <v>4.35</v>
      </c>
      <c r="G193" s="20" t="n">
        <v>218.68074125</v>
      </c>
      <c r="H193" s="19" t="n">
        <v>4.57</v>
      </c>
      <c r="I193" s="19" t="n">
        <v>4.06</v>
      </c>
      <c r="J193" s="19" t="n">
        <v>2.14</v>
      </c>
      <c r="K193" s="19" t="n">
        <v>0</v>
      </c>
      <c r="L193" s="19" t="n">
        <v>1.59</v>
      </c>
      <c r="M193" s="19" t="n">
        <v>2.32</v>
      </c>
      <c r="N193" s="19" t="n">
        <v>0.44</v>
      </c>
      <c r="O193" s="19" t="n">
        <v>0</v>
      </c>
      <c r="P193" s="19" t="n">
        <v>0</v>
      </c>
      <c r="Q193" s="19" t="n">
        <v>0.16</v>
      </c>
      <c r="R193" s="19" t="n">
        <v>1.17</v>
      </c>
      <c r="S193" s="19" t="n">
        <v>225.12</v>
      </c>
      <c r="T193" s="19" t="n">
        <v>150.72</v>
      </c>
      <c r="U193" s="19" t="n">
        <v>23.33</v>
      </c>
      <c r="V193" s="19" t="n">
        <v>13.2</v>
      </c>
      <c r="W193" s="19" t="n">
        <v>103.04</v>
      </c>
      <c r="X193" s="19" t="n">
        <v>1.03</v>
      </c>
      <c r="Y193" s="19" t="n">
        <v>47.35</v>
      </c>
      <c r="Z193" s="19" t="n">
        <v>41.09</v>
      </c>
      <c r="AA193" s="19" t="n">
        <v>63.94</v>
      </c>
      <c r="AB193" s="19" t="n">
        <v>3.16</v>
      </c>
      <c r="AC193" s="19" t="n">
        <v>0.04</v>
      </c>
      <c r="AD193" s="19" t="n">
        <v>0.08</v>
      </c>
      <c r="AE193" s="19" t="n">
        <v>3.71</v>
      </c>
      <c r="AF193" s="19" t="n">
        <v>7.17</v>
      </c>
      <c r="AG193" s="19" t="n">
        <v>0.88</v>
      </c>
      <c r="AH193" s="19" t="n">
        <v>0</v>
      </c>
      <c r="AI193" s="19" t="n">
        <v>568.62</v>
      </c>
      <c r="AJ193" s="19" t="n">
        <v>614.57</v>
      </c>
      <c r="AK193" s="19" t="n">
        <v>898.18</v>
      </c>
      <c r="AL193" s="19" t="n">
        <v>1062.08</v>
      </c>
      <c r="AM193" s="19" t="n">
        <v>270.44</v>
      </c>
      <c r="AN193" s="19" t="n">
        <v>511.62</v>
      </c>
      <c r="AO193" s="19" t="n">
        <v>6.56</v>
      </c>
      <c r="AP193" s="19" t="n">
        <v>516.23</v>
      </c>
      <c r="AQ193" s="19" t="n">
        <v>10.58</v>
      </c>
      <c r="AR193" s="19" t="n">
        <v>12.84</v>
      </c>
      <c r="AS193" s="19" t="n">
        <v>10.91</v>
      </c>
      <c r="AT193" s="19" t="n">
        <v>267.06</v>
      </c>
      <c r="AU193" s="19" t="n">
        <v>11.23</v>
      </c>
      <c r="AV193" s="19" t="n">
        <v>98.77</v>
      </c>
      <c r="AW193" s="19" t="n">
        <v>0</v>
      </c>
      <c r="AX193" s="19" t="n">
        <v>31.1</v>
      </c>
      <c r="AY193" s="19" t="n">
        <v>16.03</v>
      </c>
      <c r="AZ193" s="19" t="n">
        <v>344.17</v>
      </c>
      <c r="BA193" s="19" t="n">
        <v>123.88</v>
      </c>
      <c r="BB193" s="19" t="n">
        <v>0</v>
      </c>
      <c r="BC193" s="19" t="n">
        <v>0</v>
      </c>
      <c r="BD193" s="19" t="n">
        <v>0</v>
      </c>
      <c r="BE193" s="19" t="n">
        <v>0</v>
      </c>
      <c r="BF193" s="19" t="n">
        <v>0</v>
      </c>
      <c r="BG193" s="19" t="n">
        <v>0</v>
      </c>
      <c r="BH193" s="19" t="n">
        <v>0</v>
      </c>
      <c r="BI193" s="19" t="n">
        <v>0.37</v>
      </c>
      <c r="BJ193" s="19" t="n">
        <v>0</v>
      </c>
      <c r="BK193" s="19" t="n">
        <v>0.24</v>
      </c>
      <c r="BL193" s="19" t="n">
        <v>0.02</v>
      </c>
      <c r="BM193" s="19" t="n">
        <v>0.04</v>
      </c>
      <c r="BN193" s="19" t="n">
        <v>0</v>
      </c>
      <c r="BO193" s="19" t="n">
        <v>0</v>
      </c>
      <c r="BP193" s="19" t="n">
        <v>0</v>
      </c>
      <c r="BQ193" s="19" t="n">
        <v>1.41</v>
      </c>
      <c r="BR193" s="19" t="n">
        <v>0</v>
      </c>
      <c r="BS193" s="19" t="n">
        <v>0</v>
      </c>
      <c r="BT193" s="19" t="n">
        <v>3.52</v>
      </c>
      <c r="BU193" s="19" t="n">
        <v>0</v>
      </c>
      <c r="BV193" s="19" t="n">
        <v>0</v>
      </c>
      <c r="BW193" s="19" t="n">
        <v>0</v>
      </c>
      <c r="BX193" s="19" t="n">
        <v>0</v>
      </c>
      <c r="BY193" s="19" t="n">
        <v>0</v>
      </c>
      <c r="BZ193" s="19" t="n">
        <v>87.07</v>
      </c>
      <c r="CB193" s="19" t="n">
        <v>54.2</v>
      </c>
      <c r="CD193" s="19" t="n">
        <v>0</v>
      </c>
      <c r="CE193" s="19" t="n">
        <v>0</v>
      </c>
      <c r="CF193" s="19" t="n">
        <v>0</v>
      </c>
      <c r="CG193" s="19" t="n">
        <v>0</v>
      </c>
      <c r="CH193" s="19" t="n">
        <v>0</v>
      </c>
      <c r="CI193" s="19" t="n">
        <v>0</v>
      </c>
    </row>
    <row r="194" s="19" customFormat="true" ht="13.8" hidden="false" customHeight="false" outlineLevel="0" collapsed="false">
      <c r="A194" s="19" t="str">
        <f aca="false">"508"</f>
        <v>508</v>
      </c>
      <c r="B194" s="19" t="s">
        <v>144</v>
      </c>
      <c r="C194" s="20" t="str">
        <f aca="false">"150"</f>
        <v>150</v>
      </c>
      <c r="D194" s="20" t="n">
        <v>8.32</v>
      </c>
      <c r="E194" s="20" t="n">
        <v>7.33</v>
      </c>
      <c r="F194" s="20" t="n">
        <v>42.27</v>
      </c>
      <c r="G194" s="20" t="n">
        <v>257.545755</v>
      </c>
      <c r="H194" s="19" t="n">
        <v>3.95</v>
      </c>
      <c r="I194" s="19" t="n">
        <v>0.17</v>
      </c>
      <c r="J194" s="19" t="n">
        <v>0</v>
      </c>
      <c r="K194" s="19" t="n">
        <v>0</v>
      </c>
      <c r="L194" s="19" t="n">
        <v>0.85</v>
      </c>
      <c r="M194" s="19" t="n">
        <v>34.4</v>
      </c>
      <c r="N194" s="19" t="n">
        <v>7.02</v>
      </c>
      <c r="O194" s="19" t="n">
        <v>0</v>
      </c>
      <c r="P194" s="19" t="n">
        <v>0</v>
      </c>
      <c r="Q194" s="19" t="n">
        <v>0</v>
      </c>
      <c r="R194" s="19" t="n">
        <v>2.03</v>
      </c>
      <c r="S194" s="19" t="n">
        <v>235.89</v>
      </c>
      <c r="T194" s="19" t="n">
        <v>426.65</v>
      </c>
      <c r="U194" s="19" t="n">
        <v>51.49</v>
      </c>
      <c r="V194" s="19" t="n">
        <v>148.92</v>
      </c>
      <c r="W194" s="19" t="n">
        <v>215.94</v>
      </c>
      <c r="X194" s="19" t="n">
        <v>4.67</v>
      </c>
      <c r="Y194" s="19" t="n">
        <v>30</v>
      </c>
      <c r="Z194" s="19" t="n">
        <v>114.24</v>
      </c>
      <c r="AA194" s="19" t="n">
        <v>52.98</v>
      </c>
      <c r="AB194" s="19" t="n">
        <v>0.94</v>
      </c>
      <c r="AC194" s="19" t="n">
        <v>0.23</v>
      </c>
      <c r="AD194" s="19" t="n">
        <v>0.14</v>
      </c>
      <c r="AE194" s="19" t="n">
        <v>2.49</v>
      </c>
      <c r="AF194" s="19" t="n">
        <v>5.51</v>
      </c>
      <c r="AG194" s="19" t="n">
        <v>3.15</v>
      </c>
      <c r="AH194" s="19" t="n">
        <v>0</v>
      </c>
      <c r="AI194" s="19" t="n">
        <v>0</v>
      </c>
      <c r="AJ194" s="19" t="n">
        <v>0</v>
      </c>
      <c r="AK194" s="19" t="n">
        <v>505.83</v>
      </c>
      <c r="AL194" s="19" t="n">
        <v>363.69</v>
      </c>
      <c r="AM194" s="19" t="n">
        <v>220.96</v>
      </c>
      <c r="AN194" s="19" t="n">
        <v>315.48</v>
      </c>
      <c r="AO194" s="19" t="n">
        <v>123.06</v>
      </c>
      <c r="AP194" s="19" t="n">
        <v>403.07</v>
      </c>
      <c r="AQ194" s="19" t="n">
        <v>407.79</v>
      </c>
      <c r="AR194" s="19" t="n">
        <v>815.87</v>
      </c>
      <c r="AS194" s="19" t="n">
        <v>798.66</v>
      </c>
      <c r="AT194" s="19" t="n">
        <v>209.15</v>
      </c>
      <c r="AU194" s="19" t="n">
        <v>478.74</v>
      </c>
      <c r="AV194" s="19" t="n">
        <v>1581.55</v>
      </c>
      <c r="AW194" s="19" t="n">
        <v>1.21</v>
      </c>
      <c r="AX194" s="19" t="n">
        <v>430.99</v>
      </c>
      <c r="AY194" s="19" t="n">
        <v>470.99</v>
      </c>
      <c r="AZ194" s="19" t="n">
        <v>294.87</v>
      </c>
      <c r="BA194" s="19" t="n">
        <v>232.02</v>
      </c>
      <c r="BB194" s="19" t="n">
        <v>0.26</v>
      </c>
      <c r="BC194" s="19" t="n">
        <v>0.14</v>
      </c>
      <c r="BD194" s="19" t="n">
        <v>0.08</v>
      </c>
      <c r="BE194" s="19" t="n">
        <v>0.16</v>
      </c>
      <c r="BF194" s="19" t="n">
        <v>0.19</v>
      </c>
      <c r="BG194" s="19" t="n">
        <v>0.61</v>
      </c>
      <c r="BH194" s="19" t="n">
        <v>0.02</v>
      </c>
      <c r="BI194" s="19" t="n">
        <v>2</v>
      </c>
      <c r="BJ194" s="19" t="n">
        <v>0.01</v>
      </c>
      <c r="BK194" s="19" t="n">
        <v>0.54</v>
      </c>
      <c r="BL194" s="19" t="n">
        <v>0.01</v>
      </c>
      <c r="BM194" s="19" t="n">
        <v>0.03</v>
      </c>
      <c r="BN194" s="19" t="n">
        <v>0</v>
      </c>
      <c r="BO194" s="19" t="n">
        <v>0.11</v>
      </c>
      <c r="BP194" s="19" t="n">
        <v>0.19</v>
      </c>
      <c r="BQ194" s="19" t="n">
        <v>2.06</v>
      </c>
      <c r="BR194" s="19" t="n">
        <v>0.01</v>
      </c>
      <c r="BS194" s="19" t="n">
        <v>0</v>
      </c>
      <c r="BT194" s="19" t="n">
        <v>0.77</v>
      </c>
      <c r="BU194" s="19" t="n">
        <v>0.13</v>
      </c>
      <c r="BV194" s="19" t="n">
        <v>0.06</v>
      </c>
      <c r="BW194" s="19" t="n">
        <v>0</v>
      </c>
      <c r="BX194" s="19" t="n">
        <v>0</v>
      </c>
      <c r="BY194" s="19" t="n">
        <v>0</v>
      </c>
      <c r="BZ194" s="19" t="n">
        <v>116.54</v>
      </c>
      <c r="CB194" s="19" t="n">
        <v>49.04</v>
      </c>
      <c r="CD194" s="19" t="n">
        <v>0</v>
      </c>
      <c r="CE194" s="19" t="n">
        <v>0</v>
      </c>
      <c r="CF194" s="19" t="n">
        <v>0</v>
      </c>
      <c r="CG194" s="19" t="n">
        <v>0</v>
      </c>
      <c r="CH194" s="19" t="n">
        <v>0</v>
      </c>
      <c r="CI194" s="19" t="n">
        <v>0</v>
      </c>
    </row>
    <row r="195" s="19" customFormat="true" ht="13.8" hidden="false" customHeight="false" outlineLevel="0" collapsed="false">
      <c r="A195" s="19" t="str">
        <f aca="false">"639"</f>
        <v>639</v>
      </c>
      <c r="B195" s="19" t="s">
        <v>109</v>
      </c>
      <c r="C195" s="20" t="str">
        <f aca="false">"200"</f>
        <v>200</v>
      </c>
      <c r="D195" s="20" t="n">
        <v>1.02</v>
      </c>
      <c r="E195" s="20" t="n">
        <v>0.06</v>
      </c>
      <c r="F195" s="20" t="n">
        <v>23.18</v>
      </c>
      <c r="G195" s="20" t="n">
        <v>87.59892</v>
      </c>
      <c r="H195" s="19" t="n">
        <v>0.02</v>
      </c>
      <c r="I195" s="19" t="n">
        <v>0</v>
      </c>
      <c r="J195" s="19" t="n">
        <v>0</v>
      </c>
      <c r="K195" s="19" t="n">
        <v>0</v>
      </c>
      <c r="L195" s="19" t="n">
        <v>19.19</v>
      </c>
      <c r="M195" s="19" t="n">
        <v>0.57</v>
      </c>
      <c r="N195" s="19" t="n">
        <v>3.42</v>
      </c>
      <c r="O195" s="19" t="n">
        <v>0</v>
      </c>
      <c r="P195" s="19" t="n">
        <v>0</v>
      </c>
      <c r="Q195" s="19" t="n">
        <v>0.3</v>
      </c>
      <c r="R195" s="19" t="n">
        <v>0.81</v>
      </c>
      <c r="S195" s="19" t="n">
        <v>45.05</v>
      </c>
      <c r="T195" s="19" t="n">
        <v>872.49</v>
      </c>
      <c r="U195" s="19" t="n">
        <v>106.7</v>
      </c>
      <c r="V195" s="19" t="n">
        <v>71.82</v>
      </c>
      <c r="W195" s="19" t="n">
        <v>85.75</v>
      </c>
      <c r="X195" s="19" t="n">
        <v>1.67</v>
      </c>
      <c r="Y195" s="19" t="n">
        <v>0</v>
      </c>
      <c r="Z195" s="19" t="n">
        <v>819</v>
      </c>
      <c r="AA195" s="19" t="n">
        <v>152.3</v>
      </c>
      <c r="AB195" s="19" t="n">
        <v>1.73</v>
      </c>
      <c r="AC195" s="19" t="n">
        <v>0.07</v>
      </c>
      <c r="AD195" s="19" t="n">
        <v>0.09</v>
      </c>
      <c r="AE195" s="19" t="n">
        <v>1.22</v>
      </c>
      <c r="AF195" s="19" t="n">
        <v>1.83</v>
      </c>
      <c r="AG195" s="19" t="n">
        <v>12.92</v>
      </c>
      <c r="AH195" s="19" t="n">
        <v>0</v>
      </c>
      <c r="AI195" s="19" t="n">
        <v>0.01</v>
      </c>
      <c r="AJ195" s="19" t="n">
        <v>0.01</v>
      </c>
      <c r="AK195" s="19" t="n">
        <v>24.71</v>
      </c>
      <c r="AL195" s="19" t="n">
        <v>26.77</v>
      </c>
      <c r="AM195" s="19" t="n">
        <v>20.58</v>
      </c>
      <c r="AN195" s="19" t="n">
        <v>102.91</v>
      </c>
      <c r="AO195" s="19" t="n">
        <v>4.12</v>
      </c>
      <c r="AP195" s="19" t="n">
        <v>24.71</v>
      </c>
      <c r="AQ195" s="19" t="n">
        <v>51.46</v>
      </c>
      <c r="AR195" s="19" t="n">
        <v>164.65</v>
      </c>
      <c r="AS195" s="19" t="n">
        <v>148.23</v>
      </c>
      <c r="AT195" s="19" t="n">
        <v>20.58</v>
      </c>
      <c r="AU195" s="19" t="n">
        <v>10.3</v>
      </c>
      <c r="AV195" s="19" t="n">
        <v>185.25</v>
      </c>
      <c r="AW195" s="19" t="n">
        <v>0</v>
      </c>
      <c r="AX195" s="19" t="n">
        <v>205.82</v>
      </c>
      <c r="AY195" s="19" t="n">
        <v>144.07</v>
      </c>
      <c r="AZ195" s="19" t="n">
        <v>20.59</v>
      </c>
      <c r="BA195" s="19" t="n">
        <v>30.87</v>
      </c>
      <c r="BB195" s="19" t="n">
        <v>0</v>
      </c>
      <c r="BC195" s="19" t="n">
        <v>0</v>
      </c>
      <c r="BD195" s="19" t="n">
        <v>0</v>
      </c>
      <c r="BE195" s="19" t="n">
        <v>0</v>
      </c>
      <c r="BF195" s="19" t="n">
        <v>0</v>
      </c>
      <c r="BG195" s="19" t="n">
        <v>0</v>
      </c>
      <c r="BH195" s="19" t="n">
        <v>0</v>
      </c>
      <c r="BI195" s="19" t="n">
        <v>0.08</v>
      </c>
      <c r="BJ195" s="19" t="n">
        <v>0</v>
      </c>
      <c r="BK195" s="19" t="n">
        <v>0.01</v>
      </c>
      <c r="BL195" s="19" t="n">
        <v>0</v>
      </c>
      <c r="BM195" s="19" t="n">
        <v>0</v>
      </c>
      <c r="BN195" s="19" t="n">
        <v>0</v>
      </c>
      <c r="BO195" s="19" t="n">
        <v>0</v>
      </c>
      <c r="BP195" s="19" t="n">
        <v>0.01</v>
      </c>
      <c r="BQ195" s="19" t="n">
        <v>0.06</v>
      </c>
      <c r="BR195" s="19" t="n">
        <v>0</v>
      </c>
      <c r="BS195" s="19" t="n">
        <v>0</v>
      </c>
      <c r="BT195" s="19" t="n">
        <v>0.04</v>
      </c>
      <c r="BU195" s="19" t="n">
        <v>0.12</v>
      </c>
      <c r="BV195" s="19" t="n">
        <v>0</v>
      </c>
      <c r="BW195" s="19" t="n">
        <v>0</v>
      </c>
      <c r="BX195" s="19" t="n">
        <v>0</v>
      </c>
      <c r="BY195" s="19" t="n">
        <v>0</v>
      </c>
      <c r="BZ195" s="19" t="n">
        <v>214.01</v>
      </c>
      <c r="CB195" s="19" t="n">
        <v>136.5</v>
      </c>
      <c r="CD195" s="19" t="n">
        <v>0</v>
      </c>
      <c r="CE195" s="19" t="n">
        <v>0</v>
      </c>
      <c r="CF195" s="19" t="n">
        <v>0</v>
      </c>
      <c r="CG195" s="19" t="n">
        <v>0</v>
      </c>
      <c r="CH195" s="19" t="n">
        <v>0</v>
      </c>
      <c r="CI195" s="19" t="n">
        <v>0</v>
      </c>
    </row>
    <row r="196" s="21" customFormat="true" ht="13.8" hidden="false" customHeight="false" outlineLevel="0" collapsed="false">
      <c r="B196" s="21" t="s">
        <v>95</v>
      </c>
      <c r="C196" s="22" t="str">
        <f aca="false">"70"</f>
        <v>70</v>
      </c>
      <c r="D196" s="22" t="n">
        <v>4.53</v>
      </c>
      <c r="E196" s="22" t="n">
        <v>0.82</v>
      </c>
      <c r="F196" s="22" t="n">
        <v>28.61</v>
      </c>
      <c r="G196" s="22" t="n">
        <v>132.65868</v>
      </c>
      <c r="H196" s="21" t="n">
        <v>0.14</v>
      </c>
      <c r="I196" s="21" t="n">
        <v>0</v>
      </c>
      <c r="J196" s="21" t="n">
        <v>0</v>
      </c>
      <c r="K196" s="21" t="n">
        <v>0</v>
      </c>
      <c r="L196" s="21" t="n">
        <v>0.82</v>
      </c>
      <c r="M196" s="21" t="n">
        <v>22.09</v>
      </c>
      <c r="N196" s="21" t="n">
        <v>5.69</v>
      </c>
      <c r="O196" s="21" t="n">
        <v>0</v>
      </c>
      <c r="P196" s="21" t="n">
        <v>0</v>
      </c>
      <c r="Q196" s="21" t="n">
        <v>0.69</v>
      </c>
      <c r="R196" s="21" t="n">
        <v>1.72</v>
      </c>
      <c r="S196" s="21" t="n">
        <v>418.46</v>
      </c>
      <c r="T196" s="21" t="n">
        <v>168.07</v>
      </c>
      <c r="U196" s="21" t="n">
        <v>24.01</v>
      </c>
      <c r="V196" s="21" t="n">
        <v>32.24</v>
      </c>
      <c r="W196" s="21" t="n">
        <v>108.39</v>
      </c>
      <c r="X196" s="21" t="n">
        <v>2.68</v>
      </c>
      <c r="Y196" s="21" t="n">
        <v>0</v>
      </c>
      <c r="Z196" s="21" t="n">
        <v>3.43</v>
      </c>
      <c r="AA196" s="21" t="n">
        <v>0.7</v>
      </c>
      <c r="AB196" s="21" t="n">
        <v>0.98</v>
      </c>
      <c r="AC196" s="21" t="n">
        <v>0.12</v>
      </c>
      <c r="AD196" s="21" t="n">
        <v>0.05</v>
      </c>
      <c r="AE196" s="21" t="n">
        <v>0.48</v>
      </c>
      <c r="AF196" s="21" t="n">
        <v>1.4</v>
      </c>
      <c r="AG196" s="21" t="n">
        <v>0</v>
      </c>
      <c r="AH196" s="21" t="n">
        <v>0</v>
      </c>
      <c r="AI196" s="21" t="n">
        <v>220.89</v>
      </c>
      <c r="AJ196" s="21" t="n">
        <v>170.13</v>
      </c>
      <c r="AK196" s="21" t="n">
        <v>292.92</v>
      </c>
      <c r="AL196" s="21" t="n">
        <v>152.98</v>
      </c>
      <c r="AM196" s="21" t="n">
        <v>63.8</v>
      </c>
      <c r="AN196" s="21" t="n">
        <v>135.83</v>
      </c>
      <c r="AO196" s="21" t="n">
        <v>54.88</v>
      </c>
      <c r="AP196" s="21" t="n">
        <v>254.51</v>
      </c>
      <c r="AQ196" s="21" t="n">
        <v>203.74</v>
      </c>
      <c r="AR196" s="21" t="n">
        <v>199.63</v>
      </c>
      <c r="AS196" s="21" t="n">
        <v>318.3</v>
      </c>
      <c r="AT196" s="21" t="n">
        <v>85.06</v>
      </c>
      <c r="AU196" s="21" t="n">
        <v>212.66</v>
      </c>
      <c r="AV196" s="21" t="n">
        <v>1048.89</v>
      </c>
      <c r="AW196" s="21" t="n">
        <v>0</v>
      </c>
      <c r="AX196" s="21" t="n">
        <v>360.84</v>
      </c>
      <c r="AY196" s="21" t="n">
        <v>199.63</v>
      </c>
      <c r="AZ196" s="21" t="n">
        <v>123.48</v>
      </c>
      <c r="BA196" s="21" t="n">
        <v>89.18</v>
      </c>
      <c r="BB196" s="21" t="n">
        <v>0</v>
      </c>
      <c r="BC196" s="21" t="n">
        <v>0</v>
      </c>
      <c r="BD196" s="21" t="n">
        <v>0</v>
      </c>
      <c r="BE196" s="21" t="n">
        <v>0</v>
      </c>
      <c r="BF196" s="21" t="n">
        <v>0</v>
      </c>
      <c r="BG196" s="21" t="n">
        <v>0</v>
      </c>
      <c r="BH196" s="21" t="n">
        <v>0</v>
      </c>
      <c r="BI196" s="21" t="n">
        <v>0.1</v>
      </c>
      <c r="BJ196" s="21" t="n">
        <v>0</v>
      </c>
      <c r="BK196" s="21" t="n">
        <v>0.01</v>
      </c>
      <c r="BL196" s="21" t="n">
        <v>0.01</v>
      </c>
      <c r="BM196" s="21" t="n">
        <v>0</v>
      </c>
      <c r="BN196" s="21" t="n">
        <v>0</v>
      </c>
      <c r="BO196" s="21" t="n">
        <v>0</v>
      </c>
      <c r="BP196" s="21" t="n">
        <v>0.01</v>
      </c>
      <c r="BQ196" s="21" t="n">
        <v>0.08</v>
      </c>
      <c r="BR196" s="21" t="n">
        <v>0</v>
      </c>
      <c r="BS196" s="21" t="n">
        <v>0</v>
      </c>
      <c r="BT196" s="21" t="n">
        <v>0.33</v>
      </c>
      <c r="BU196" s="21" t="n">
        <v>0.05</v>
      </c>
      <c r="BV196" s="21" t="n">
        <v>0</v>
      </c>
      <c r="BW196" s="21" t="n">
        <v>0</v>
      </c>
      <c r="BX196" s="21" t="n">
        <v>0</v>
      </c>
      <c r="BY196" s="21" t="n">
        <v>0</v>
      </c>
      <c r="BZ196" s="21" t="n">
        <v>32.9</v>
      </c>
      <c r="CB196" s="21" t="n">
        <v>0.57</v>
      </c>
      <c r="CD196" s="21" t="n">
        <v>0</v>
      </c>
      <c r="CE196" s="21" t="n">
        <v>0</v>
      </c>
      <c r="CF196" s="21" t="n">
        <v>0</v>
      </c>
      <c r="CG196" s="21" t="n">
        <v>0</v>
      </c>
      <c r="CH196" s="21" t="n">
        <v>0</v>
      </c>
      <c r="CI196" s="21" t="n">
        <v>0</v>
      </c>
    </row>
    <row r="197" s="23" customFormat="true" ht="13.8" hidden="false" customHeight="false" outlineLevel="0" collapsed="false">
      <c r="B197" s="23" t="s">
        <v>96</v>
      </c>
      <c r="C197" s="24"/>
      <c r="D197" s="24" t="n">
        <f aca="false">SUM(D191:D196)</f>
        <v>28.04</v>
      </c>
      <c r="E197" s="24" t="n">
        <f aca="false">SUM(E191:E196)</f>
        <v>34.42</v>
      </c>
      <c r="F197" s="24" t="n">
        <f aca="false">SUM(F191:F196)</f>
        <v>126.01</v>
      </c>
      <c r="G197" s="24" t="n">
        <f aca="false">SUM(G191:G196)</f>
        <v>892.5032591476</v>
      </c>
      <c r="H197" s="23" t="n">
        <f aca="false">SUM(H191:H196)</f>
        <v>10.85</v>
      </c>
      <c r="I197" s="23" t="n">
        <f aca="false">SUM(I191:I196)</f>
        <v>8.19</v>
      </c>
      <c r="J197" s="23" t="n">
        <f aca="false">SUM(J191:J196)</f>
        <v>3.56</v>
      </c>
      <c r="K197" s="23" t="n">
        <f aca="false">SUM(K191:K196)</f>
        <v>0</v>
      </c>
      <c r="L197" s="23" t="n">
        <f aca="false">SUM(L191:L196)</f>
        <v>34.69</v>
      </c>
      <c r="M197" s="23" t="n">
        <f aca="false">SUM(M191:M196)</f>
        <v>72.26</v>
      </c>
      <c r="N197" s="23" t="n">
        <f aca="false">SUM(N191:N196)</f>
        <v>19.05</v>
      </c>
      <c r="O197" s="23" t="n">
        <f aca="false">SUM(O191:O196)</f>
        <v>0</v>
      </c>
      <c r="P197" s="23" t="n">
        <f aca="false">SUM(P191:P196)</f>
        <v>0</v>
      </c>
      <c r="Q197" s="23" t="n">
        <f aca="false">SUM(Q191:Q196)</f>
        <v>1.44</v>
      </c>
      <c r="R197" s="23" t="n">
        <f aca="false">SUM(R191:R196)</f>
        <v>7.83</v>
      </c>
      <c r="S197" s="23" t="n">
        <f aca="false">SUM(S191:S196)</f>
        <v>1274.33</v>
      </c>
      <c r="T197" s="23" t="n">
        <f aca="false">SUM(T191:T196)</f>
        <v>2094.24</v>
      </c>
      <c r="U197" s="23" t="n">
        <f aca="false">SUM(U191:U196)</f>
        <v>258.71</v>
      </c>
      <c r="V197" s="23" t="n">
        <f aca="false">SUM(V191:V196)</f>
        <v>301.93</v>
      </c>
      <c r="W197" s="23" t="n">
        <f aca="false">SUM(W191:W196)</f>
        <v>627.35</v>
      </c>
      <c r="X197" s="23" t="n">
        <f aca="false">SUM(X191:X196)</f>
        <v>11.72</v>
      </c>
      <c r="Y197" s="23" t="n">
        <f aca="false">SUM(Y191:Y196)</f>
        <v>88.79</v>
      </c>
      <c r="Z197" s="23" t="n">
        <f aca="false">SUM(Z191:Z196)</f>
        <v>1857.24</v>
      </c>
      <c r="AA197" s="23" t="n">
        <f aca="false">SUM(AA191:AA196)</f>
        <v>471.05</v>
      </c>
      <c r="AB197" s="23" t="n">
        <f aca="false">SUM(AB191:AB196)</f>
        <v>9.81</v>
      </c>
      <c r="AC197" s="23" t="n">
        <f aca="false">SUM(AC191:AC196)</f>
        <v>0.59</v>
      </c>
      <c r="AD197" s="23" t="n">
        <f aca="false">SUM(AD191:AD196)</f>
        <v>0.44</v>
      </c>
      <c r="AE197" s="23" t="n">
        <f aca="false">SUM(AE191:AE196)</f>
        <v>9.13</v>
      </c>
      <c r="AF197" s="23" t="n">
        <f aca="false">SUM(AF191:AF196)</f>
        <v>17.87</v>
      </c>
      <c r="AG197" s="23" t="n">
        <f aca="false">SUM(AG191:AG196)</f>
        <v>30.31</v>
      </c>
      <c r="AH197" s="23" t="n">
        <f aca="false">SUM(AH191:AH196)</f>
        <v>0</v>
      </c>
      <c r="AI197" s="23" t="n">
        <f aca="false">SUM(AI191:AI196)</f>
        <v>876.98</v>
      </c>
      <c r="AJ197" s="23" t="n">
        <f aca="false">SUM(AJ191:AJ196)</f>
        <v>870.81</v>
      </c>
      <c r="AK197" s="23" t="n">
        <f aca="false">SUM(AK191:AK196)</f>
        <v>1854.89</v>
      </c>
      <c r="AL197" s="23" t="n">
        <f aca="false">SUM(AL191:AL196)</f>
        <v>1700.76</v>
      </c>
      <c r="AM197" s="23" t="n">
        <f aca="false">SUM(AM191:AM196)</f>
        <v>609.37</v>
      </c>
      <c r="AN197" s="23" t="n">
        <f aca="false">SUM(AN191:AN196)</f>
        <v>1141.89</v>
      </c>
      <c r="AO197" s="23" t="n">
        <f aca="false">SUM(AO191:AO196)</f>
        <v>215.7</v>
      </c>
      <c r="AP197" s="23" t="n">
        <f aca="false">SUM(AP191:AP196)</f>
        <v>1293.1</v>
      </c>
      <c r="AQ197" s="23" t="n">
        <f aca="false">SUM(AQ191:AQ196)</f>
        <v>774.19</v>
      </c>
      <c r="AR197" s="23" t="n">
        <f aca="false">SUM(AR191:AR196)</f>
        <v>1362.25</v>
      </c>
      <c r="AS197" s="23" t="n">
        <f aca="false">SUM(AS191:AS196)</f>
        <v>1440.41</v>
      </c>
      <c r="AT197" s="23" t="n">
        <f aca="false">SUM(AT191:AT196)</f>
        <v>622.39</v>
      </c>
      <c r="AU197" s="23" t="n">
        <f aca="false">SUM(AU191:AU196)</f>
        <v>788.89</v>
      </c>
      <c r="AV197" s="23" t="n">
        <f aca="false">SUM(AV191:AV196)</f>
        <v>3411.51</v>
      </c>
      <c r="AW197" s="23" t="n">
        <f aca="false">SUM(AW191:AW196)</f>
        <v>1.47</v>
      </c>
      <c r="AX197" s="23" t="n">
        <f aca="false">SUM(AX191:AX196)</f>
        <v>1145.99</v>
      </c>
      <c r="AY197" s="23" t="n">
        <f aca="false">SUM(AY191:AY196)</f>
        <v>924</v>
      </c>
      <c r="AZ197" s="23" t="n">
        <f aca="false">SUM(AZ191:AZ196)</f>
        <v>847.67</v>
      </c>
      <c r="BA197" s="23" t="n">
        <f aca="false">SUM(BA191:BA196)</f>
        <v>511.38</v>
      </c>
      <c r="BB197" s="23" t="n">
        <f aca="false">SUM(BB191:BB196)</f>
        <v>0.34</v>
      </c>
      <c r="BC197" s="23" t="n">
        <f aca="false">SUM(BC191:BC196)</f>
        <v>0.16</v>
      </c>
      <c r="BD197" s="23" t="n">
        <f aca="false">SUM(BD191:BD196)</f>
        <v>0.1</v>
      </c>
      <c r="BE197" s="23" t="n">
        <f aca="false">SUM(BE191:BE196)</f>
        <v>0.2</v>
      </c>
      <c r="BF197" s="23" t="n">
        <f aca="false">SUM(BF191:BF196)</f>
        <v>0.24</v>
      </c>
      <c r="BG197" s="23" t="n">
        <f aca="false">SUM(BG191:BG196)</f>
        <v>0.78</v>
      </c>
      <c r="BH197" s="23" t="n">
        <f aca="false">SUM(BH191:BH196)</f>
        <v>0.02</v>
      </c>
      <c r="BI197" s="23" t="n">
        <f aca="false">SUM(BI191:BI196)</f>
        <v>3.48</v>
      </c>
      <c r="BJ197" s="23" t="n">
        <f aca="false">SUM(BJ191:BJ196)</f>
        <v>0.01</v>
      </c>
      <c r="BK197" s="23" t="n">
        <f aca="false">SUM(BK191:BK196)</f>
        <v>1.21</v>
      </c>
      <c r="BL197" s="23" t="n">
        <f aca="false">SUM(BL191:BL196)</f>
        <v>0.06</v>
      </c>
      <c r="BM197" s="23" t="n">
        <f aca="false">SUM(BM191:BM196)</f>
        <v>0.11</v>
      </c>
      <c r="BN197" s="23" t="n">
        <f aca="false">SUM(BN191:BN196)</f>
        <v>0</v>
      </c>
      <c r="BO197" s="23" t="n">
        <f aca="false">SUM(BO191:BO196)</f>
        <v>0.11</v>
      </c>
      <c r="BP197" s="23" t="n">
        <f aca="false">SUM(BP191:BP196)</f>
        <v>0.27</v>
      </c>
      <c r="BQ197" s="23" t="n">
        <f aca="false">SUM(BQ191:BQ196)</f>
        <v>5.7</v>
      </c>
      <c r="BR197" s="23" t="n">
        <f aca="false">SUM(BR191:BR196)</f>
        <v>0.01</v>
      </c>
      <c r="BS197" s="23" t="n">
        <f aca="false">SUM(BS191:BS196)</f>
        <v>0</v>
      </c>
      <c r="BT197" s="23" t="n">
        <f aca="false">SUM(BT191:BT196)</f>
        <v>8.26</v>
      </c>
      <c r="BU197" s="23" t="n">
        <f aca="false">SUM(BU191:BU196)</f>
        <v>0.3</v>
      </c>
      <c r="BV197" s="23" t="n">
        <f aca="false">SUM(BV191:BV196)</f>
        <v>0.06</v>
      </c>
      <c r="BW197" s="23" t="n">
        <f aca="false">SUM(BW191:BW196)</f>
        <v>0</v>
      </c>
      <c r="BX197" s="23" t="n">
        <f aca="false">SUM(BX191:BX196)</f>
        <v>0</v>
      </c>
      <c r="BY197" s="23" t="n">
        <f aca="false">SUM(BY191:BY196)</f>
        <v>0</v>
      </c>
      <c r="BZ197" s="23" t="n">
        <f aca="false">SUM(BZ191:BZ196)</f>
        <v>716.59</v>
      </c>
      <c r="CA197" s="23" t="n">
        <f aca="false">$G$197/$G$198*100</f>
        <v>60.7705958263553</v>
      </c>
      <c r="CB197" s="23" t="n">
        <v>522.62</v>
      </c>
      <c r="CD197" s="23" t="n">
        <v>0</v>
      </c>
      <c r="CE197" s="23" t="n">
        <v>0</v>
      </c>
      <c r="CF197" s="23" t="n">
        <v>0</v>
      </c>
      <c r="CG197" s="23" t="n">
        <v>0</v>
      </c>
      <c r="CH197" s="23" t="n">
        <v>0</v>
      </c>
      <c r="CI197" s="23" t="n">
        <v>0</v>
      </c>
    </row>
    <row r="198" s="23" customFormat="true" ht="13.8" hidden="false" customHeight="false" outlineLevel="0" collapsed="false">
      <c r="B198" s="23" t="s">
        <v>97</v>
      </c>
      <c r="C198" s="24"/>
      <c r="D198" s="34" t="n">
        <f aca="false">D189+D197</f>
        <v>44.65</v>
      </c>
      <c r="E198" s="34" t="n">
        <f aca="false">E189+E197</f>
        <v>50.01</v>
      </c>
      <c r="F198" s="34" t="n">
        <f aca="false">F189+F197</f>
        <v>218.48</v>
      </c>
      <c r="G198" s="34" t="n">
        <f aca="false">G189+G197</f>
        <v>1468.6432591476</v>
      </c>
      <c r="H198" s="34" t="n">
        <f aca="false">H189+H197</f>
        <v>18.4</v>
      </c>
      <c r="I198" s="34" t="n">
        <f aca="false">I189+I197</f>
        <v>12.26</v>
      </c>
      <c r="J198" s="34" t="n">
        <f aca="false">J189+J197</f>
        <v>11.11</v>
      </c>
      <c r="K198" s="34" t="n">
        <f aca="false">K189+K197</f>
        <v>0</v>
      </c>
      <c r="L198" s="34" t="n">
        <f aca="false">L189+L197</f>
        <v>51.15</v>
      </c>
      <c r="M198" s="34" t="n">
        <f aca="false">M189+M197</f>
        <v>144.49</v>
      </c>
      <c r="N198" s="34" t="n">
        <f aca="false">N189+N197</f>
        <v>22.82</v>
      </c>
      <c r="O198" s="34" t="n">
        <f aca="false">O189+O197</f>
        <v>0</v>
      </c>
      <c r="P198" s="34" t="n">
        <f aca="false">P189+P197</f>
        <v>0</v>
      </c>
      <c r="Q198" s="34" t="n">
        <f aca="false">Q189+Q197</f>
        <v>2.48</v>
      </c>
      <c r="R198" s="34" t="n">
        <f aca="false">R189+R197</f>
        <v>11.15</v>
      </c>
      <c r="S198" s="34" t="n">
        <f aca="false">S189+S197</f>
        <v>1552.82</v>
      </c>
      <c r="T198" s="34" t="n">
        <f aca="false">T189+T197</f>
        <v>2959.71</v>
      </c>
      <c r="U198" s="34" t="n">
        <f aca="false">U189+U197</f>
        <v>370.88</v>
      </c>
      <c r="V198" s="34" t="n">
        <f aca="false">V189+V197</f>
        <v>403.41</v>
      </c>
      <c r="W198" s="34" t="n">
        <f aca="false">W189+W197</f>
        <v>852.8</v>
      </c>
      <c r="X198" s="34" t="n">
        <f aca="false">X189+X197</f>
        <v>15.04</v>
      </c>
      <c r="Y198" s="34" t="n">
        <f aca="false">Y189+Y197</f>
        <v>123.36</v>
      </c>
      <c r="Z198" s="34" t="n">
        <f aca="false">Z189+Z197</f>
        <v>2749.26</v>
      </c>
      <c r="AA198" s="34" t="n">
        <f aca="false">AA189+AA197</f>
        <v>678.44</v>
      </c>
      <c r="AB198" s="34" t="n">
        <f aca="false">AB189+AB197</f>
        <v>14.2</v>
      </c>
      <c r="AC198" s="34" t="n">
        <f aca="false">AC189+AC197</f>
        <v>0.75</v>
      </c>
      <c r="AD198" s="34" t="n">
        <f aca="false">AD189+AD197</f>
        <v>0.6</v>
      </c>
      <c r="AE198" s="34" t="n">
        <f aca="false">AE189+AE197</f>
        <v>12.53</v>
      </c>
      <c r="AF198" s="34" t="n">
        <f aca="false">AF189+AF197</f>
        <v>24.94</v>
      </c>
      <c r="AG198" s="34" t="n">
        <f aca="false">AG189+AG197</f>
        <v>58.99</v>
      </c>
      <c r="AH198" s="34" t="n">
        <f aca="false">AH189+AH197</f>
        <v>0</v>
      </c>
      <c r="AI198" s="34" t="n">
        <f aca="false">AI189+AI197</f>
        <v>1705.14</v>
      </c>
      <c r="AJ198" s="34" t="n">
        <f aca="false">AJ189+AJ197</f>
        <v>1569.61</v>
      </c>
      <c r="AK198" s="34" t="n">
        <f aca="false">AK189+AK197</f>
        <v>3129.17</v>
      </c>
      <c r="AL198" s="34" t="n">
        <f aca="false">AL189+AL197</f>
        <v>2566.03</v>
      </c>
      <c r="AM198" s="34" t="n">
        <f aca="false">AM189+AM197</f>
        <v>948.7</v>
      </c>
      <c r="AN198" s="34" t="n">
        <f aca="false">AN189+AN197</f>
        <v>1817.84</v>
      </c>
      <c r="AO198" s="34" t="n">
        <f aca="false">AO189+AO197</f>
        <v>402.83</v>
      </c>
      <c r="AP198" s="34" t="n">
        <f aca="false">AP189+AP197</f>
        <v>2075.46</v>
      </c>
      <c r="AQ198" s="34" t="n">
        <f aca="false">AQ189+AQ197</f>
        <v>1573.63</v>
      </c>
      <c r="AR198" s="34" t="n">
        <f aca="false">AR189+AR197</f>
        <v>2376.63</v>
      </c>
      <c r="AS198" s="34" t="n">
        <f aca="false">AS189+AS197</f>
        <v>2738.51</v>
      </c>
      <c r="AT198" s="34" t="n">
        <f aca="false">AT189+AT197</f>
        <v>1088.2</v>
      </c>
      <c r="AU198" s="34" t="n">
        <f aca="false">AU189+AU197</f>
        <v>1466.97</v>
      </c>
      <c r="AV198" s="34" t="n">
        <f aca="false">AV189+AV197</f>
        <v>6963.65</v>
      </c>
      <c r="AW198" s="34" t="n">
        <f aca="false">AW189+AW197</f>
        <v>107.06</v>
      </c>
      <c r="AX198" s="34" t="n">
        <f aca="false">AX189+AX197</f>
        <v>2206.81</v>
      </c>
      <c r="AY198" s="34" t="n">
        <f aca="false">AY189+AY197</f>
        <v>1718.54</v>
      </c>
      <c r="AZ198" s="34" t="n">
        <f aca="false">AZ189+AZ197</f>
        <v>1392.05</v>
      </c>
      <c r="BA198" s="34" t="n">
        <f aca="false">BA189+BA197</f>
        <v>806.66</v>
      </c>
      <c r="BB198" s="34" t="n">
        <f aca="false">BB189+BB197</f>
        <v>0.57</v>
      </c>
      <c r="BC198" s="34" t="n">
        <f aca="false">BC189+BC197</f>
        <v>0.21</v>
      </c>
      <c r="BD198" s="34" t="n">
        <f aca="false">BD189+BD197</f>
        <v>0.14</v>
      </c>
      <c r="BE198" s="34" t="n">
        <f aca="false">BE189+BE197</f>
        <v>0.32</v>
      </c>
      <c r="BF198" s="34" t="n">
        <f aca="false">BF189+BF197</f>
        <v>0.39</v>
      </c>
      <c r="BG198" s="34" t="n">
        <f aca="false">BG189+BG197</f>
        <v>1.26</v>
      </c>
      <c r="BH198" s="34" t="n">
        <f aca="false">BH189+BH197</f>
        <v>0.02</v>
      </c>
      <c r="BI198" s="34" t="n">
        <f aca="false">BI189+BI197</f>
        <v>5.5</v>
      </c>
      <c r="BJ198" s="34" t="n">
        <f aca="false">BJ189+BJ197</f>
        <v>0.01</v>
      </c>
      <c r="BK198" s="34" t="n">
        <f aca="false">BK189+BK197</f>
        <v>1.89</v>
      </c>
      <c r="BL198" s="34" t="n">
        <f aca="false">BL189+BL197</f>
        <v>0.07</v>
      </c>
      <c r="BM198" s="34" t="n">
        <f aca="false">BM189+BM197</f>
        <v>0.14</v>
      </c>
      <c r="BN198" s="34" t="n">
        <f aca="false">BN189+BN197</f>
        <v>0</v>
      </c>
      <c r="BO198" s="34" t="n">
        <f aca="false">BO189+BO197</f>
        <v>0.11</v>
      </c>
      <c r="BP198" s="34" t="n">
        <f aca="false">BP189+BP197</f>
        <v>0.46</v>
      </c>
      <c r="BQ198" s="34" t="n">
        <f aca="false">BQ189+BQ197</f>
        <v>8.43</v>
      </c>
      <c r="BR198" s="34" t="n">
        <f aca="false">BR189+BR197</f>
        <v>0.01</v>
      </c>
      <c r="BS198" s="34" t="n">
        <f aca="false">BS189+BS197</f>
        <v>0</v>
      </c>
      <c r="BT198" s="34" t="n">
        <f aca="false">BT189+BT197</f>
        <v>11.37</v>
      </c>
      <c r="BU198" s="34" t="n">
        <f aca="false">BU189+BU197</f>
        <v>0.43</v>
      </c>
      <c r="BV198" s="34" t="n">
        <f aca="false">BV189+BV197</f>
        <v>0.06</v>
      </c>
      <c r="BW198" s="34" t="n">
        <f aca="false">BW189+BW197</f>
        <v>0</v>
      </c>
      <c r="BX198" s="34" t="n">
        <f aca="false">BX189+BX197</f>
        <v>0</v>
      </c>
      <c r="BY198" s="34" t="n">
        <f aca="false">BY189+BY197</f>
        <v>0</v>
      </c>
      <c r="BZ198" s="34" t="n">
        <f aca="false">BZ189+BZ197</f>
        <v>1097.5</v>
      </c>
      <c r="CB198" s="23" t="n">
        <v>705.86</v>
      </c>
      <c r="CD198" s="23" t="n">
        <v>0</v>
      </c>
      <c r="CE198" s="23" t="n">
        <v>0</v>
      </c>
      <c r="CF198" s="23" t="n">
        <v>0</v>
      </c>
      <c r="CG198" s="23" t="n">
        <v>0</v>
      </c>
      <c r="CH198" s="23" t="n">
        <v>0</v>
      </c>
      <c r="CI198" s="23" t="n">
        <v>0</v>
      </c>
    </row>
    <row r="199" s="13" customFormat="true" ht="13.8" hidden="false" customHeight="false" outlineLevel="0" collapsed="false">
      <c r="C199" s="18"/>
      <c r="D199" s="18"/>
      <c r="E199" s="18"/>
      <c r="F199" s="18"/>
      <c r="G199" s="18"/>
    </row>
    <row r="200" s="13" customFormat="true" ht="13.8" hidden="false" customHeight="false" outlineLevel="0" collapsed="false">
      <c r="C200" s="18"/>
      <c r="D200" s="18"/>
      <c r="E200" s="18"/>
      <c r="F200" s="18"/>
      <c r="G200" s="18"/>
    </row>
    <row r="201" s="13" customFormat="true" ht="13.8" hidden="false" customHeight="false" outlineLevel="0" collapsed="false">
      <c r="C201" s="18"/>
      <c r="D201" s="18"/>
      <c r="E201" s="18"/>
      <c r="F201" s="18"/>
      <c r="G201" s="18"/>
    </row>
    <row r="202" s="13" customFormat="true" ht="13.8" hidden="false" customHeight="false" outlineLevel="0" collapsed="false">
      <c r="A202" s="16"/>
      <c r="B202" s="16" t="s">
        <v>119</v>
      </c>
      <c r="C202" s="31"/>
      <c r="D202" s="31"/>
      <c r="E202" s="31"/>
      <c r="F202" s="31"/>
      <c r="G202" s="31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</row>
    <row r="203" s="13" customFormat="true" ht="13.8" hidden="false" customHeight="false" outlineLevel="0" collapsed="false">
      <c r="A203" s="32" t="n">
        <v>570</v>
      </c>
      <c r="B203" s="21" t="s">
        <v>145</v>
      </c>
      <c r="C203" s="30" t="n">
        <v>60</v>
      </c>
      <c r="D203" s="22" t="n">
        <v>0.73</v>
      </c>
      <c r="E203" s="22" t="n">
        <v>5.44</v>
      </c>
      <c r="F203" s="22" t="n">
        <v>4.33</v>
      </c>
      <c r="G203" s="22" t="n">
        <v>71.15</v>
      </c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 t="n">
        <v>11.5</v>
      </c>
      <c r="V203" s="21" t="n">
        <v>13.44</v>
      </c>
      <c r="W203" s="21" t="n">
        <v>22.25</v>
      </c>
      <c r="X203" s="21" t="n">
        <v>0.35</v>
      </c>
      <c r="Y203" s="21" t="n">
        <v>0</v>
      </c>
      <c r="Z203" s="21"/>
      <c r="AA203" s="21" t="n">
        <v>703</v>
      </c>
      <c r="AB203" s="21" t="n">
        <v>2.84</v>
      </c>
      <c r="AC203" s="21" t="n">
        <v>0.02</v>
      </c>
      <c r="AD203" s="21"/>
      <c r="AE203" s="21"/>
      <c r="AF203" s="21"/>
      <c r="AG203" s="21" t="n">
        <v>2.38</v>
      </c>
    </row>
    <row r="204" s="13" customFormat="true" ht="13.8" hidden="false" customHeight="false" outlineLevel="0" collapsed="false">
      <c r="A204" s="35"/>
      <c r="C204" s="35"/>
      <c r="D204" s="36"/>
      <c r="E204" s="18"/>
      <c r="F204" s="18"/>
      <c r="G204" s="18"/>
      <c r="H204" s="18"/>
    </row>
    <row r="205" s="13" customFormat="true" ht="13.8" hidden="false" customHeight="false" outlineLevel="0" collapsed="false">
      <c r="A205" s="23"/>
      <c r="B205" s="23"/>
      <c r="C205" s="24"/>
      <c r="D205" s="24"/>
      <c r="E205" s="24"/>
      <c r="F205" s="24"/>
      <c r="G205" s="24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</row>
    <row r="206" s="13" customFormat="true" ht="13.8" hidden="false" customHeight="false" outlineLevel="0" collapsed="false">
      <c r="C206" s="18"/>
      <c r="D206" s="18"/>
      <c r="E206" s="18"/>
      <c r="F206" s="18"/>
      <c r="G206" s="18"/>
    </row>
    <row r="207" s="13" customFormat="true" ht="13.8" hidden="false" customHeight="false" outlineLevel="0" collapsed="false">
      <c r="C207" s="18"/>
      <c r="D207" s="18"/>
      <c r="E207" s="18"/>
      <c r="F207" s="18"/>
      <c r="G207" s="18"/>
    </row>
    <row r="208" s="13" customFormat="true" ht="13.8" hidden="false" customHeight="false" outlineLevel="0" collapsed="false">
      <c r="C208" s="18"/>
      <c r="D208" s="18"/>
      <c r="E208" s="18"/>
      <c r="F208" s="18"/>
      <c r="G208" s="18"/>
    </row>
    <row r="209" s="13" customFormat="true" ht="13.8" hidden="false" customHeight="false" outlineLevel="0" collapsed="false">
      <c r="C209" s="18"/>
      <c r="D209" s="18"/>
      <c r="E209" s="18"/>
      <c r="F209" s="18"/>
      <c r="G209" s="18"/>
    </row>
    <row r="210" s="13" customFormat="true" ht="13.8" hidden="false" customHeight="false" outlineLevel="0" collapsed="false">
      <c r="C210" s="18"/>
      <c r="D210" s="18"/>
      <c r="E210" s="18"/>
      <c r="F210" s="18"/>
      <c r="G210" s="18"/>
    </row>
    <row r="211" s="13" customFormat="true" ht="13.8" hidden="false" customHeight="false" outlineLevel="0" collapsed="false">
      <c r="C211" s="18"/>
      <c r="D211" s="18"/>
      <c r="E211" s="18"/>
      <c r="F211" s="18"/>
      <c r="G211" s="18"/>
    </row>
    <row r="212" s="13" customFormat="true" ht="13.8" hidden="false" customHeight="false" outlineLevel="0" collapsed="false">
      <c r="C212" s="18"/>
      <c r="D212" s="18"/>
      <c r="E212" s="18"/>
      <c r="F212" s="18"/>
      <c r="G212" s="18"/>
    </row>
    <row r="213" s="13" customFormat="true" ht="13.8" hidden="false" customHeight="false" outlineLevel="0" collapsed="false">
      <c r="C213" s="18"/>
      <c r="D213" s="18"/>
      <c r="E213" s="18"/>
      <c r="F213" s="18"/>
      <c r="G213" s="18"/>
      <c r="AG213" s="13" t="n">
        <v>6</v>
      </c>
    </row>
    <row r="214" s="13" customFormat="true" ht="15" hidden="false" customHeight="true" outlineLevel="0" collapsed="false">
      <c r="A214" s="10" t="s">
        <v>2</v>
      </c>
      <c r="B214" s="11" t="s">
        <v>3</v>
      </c>
      <c r="C214" s="11" t="s">
        <v>4</v>
      </c>
      <c r="D214" s="11" t="s">
        <v>5</v>
      </c>
      <c r="E214" s="11" t="s">
        <v>6</v>
      </c>
      <c r="F214" s="11" t="s">
        <v>7</v>
      </c>
      <c r="G214" s="12" t="s">
        <v>8</v>
      </c>
      <c r="H214" s="13" t="s">
        <v>9</v>
      </c>
      <c r="I214" s="13" t="s">
        <v>10</v>
      </c>
      <c r="J214" s="13" t="s">
        <v>11</v>
      </c>
      <c r="K214" s="13" t="s">
        <v>12</v>
      </c>
      <c r="L214" s="13" t="s">
        <v>13</v>
      </c>
      <c r="M214" s="13" t="s">
        <v>14</v>
      </c>
      <c r="N214" s="13" t="s">
        <v>15</v>
      </c>
      <c r="O214" s="13" t="s">
        <v>16</v>
      </c>
      <c r="P214" s="13" t="s">
        <v>17</v>
      </c>
      <c r="Q214" s="13" t="s">
        <v>18</v>
      </c>
      <c r="R214" s="13" t="s">
        <v>19</v>
      </c>
      <c r="S214" s="13" t="s">
        <v>20</v>
      </c>
      <c r="T214" s="13" t="s">
        <v>21</v>
      </c>
      <c r="U214" s="14" t="s">
        <v>22</v>
      </c>
      <c r="V214" s="14"/>
      <c r="W214" s="14"/>
      <c r="X214" s="14"/>
      <c r="Y214" s="15" t="s">
        <v>23</v>
      </c>
      <c r="Z214" s="15"/>
      <c r="AA214" s="15"/>
      <c r="AB214" s="15"/>
      <c r="AC214" s="15"/>
      <c r="AD214" s="15"/>
      <c r="AE214" s="15"/>
      <c r="AF214" s="15"/>
      <c r="AG214" s="15"/>
      <c r="AH214" s="13" t="s">
        <v>24</v>
      </c>
      <c r="AI214" s="13" t="s">
        <v>25</v>
      </c>
      <c r="AJ214" s="13" t="s">
        <v>26</v>
      </c>
      <c r="AK214" s="13" t="s">
        <v>27</v>
      </c>
      <c r="AL214" s="13" t="s">
        <v>28</v>
      </c>
      <c r="AM214" s="13" t="s">
        <v>29</v>
      </c>
      <c r="AN214" s="13" t="s">
        <v>30</v>
      </c>
      <c r="AO214" s="13" t="s">
        <v>31</v>
      </c>
      <c r="AP214" s="13" t="s">
        <v>32</v>
      </c>
      <c r="AQ214" s="13" t="s">
        <v>33</v>
      </c>
      <c r="AR214" s="13" t="s">
        <v>34</v>
      </c>
      <c r="AS214" s="13" t="s">
        <v>35</v>
      </c>
      <c r="AT214" s="13" t="s">
        <v>36</v>
      </c>
      <c r="AU214" s="13" t="s">
        <v>37</v>
      </c>
      <c r="AV214" s="13" t="s">
        <v>38</v>
      </c>
      <c r="AW214" s="13" t="s">
        <v>39</v>
      </c>
      <c r="AX214" s="13" t="s">
        <v>40</v>
      </c>
      <c r="AY214" s="13" t="s">
        <v>41</v>
      </c>
      <c r="AZ214" s="13" t="s">
        <v>42</v>
      </c>
      <c r="BA214" s="13" t="s">
        <v>43</v>
      </c>
      <c r="BB214" s="13" t="s">
        <v>44</v>
      </c>
      <c r="BC214" s="13" t="s">
        <v>45</v>
      </c>
      <c r="BD214" s="13" t="s">
        <v>46</v>
      </c>
      <c r="BE214" s="13" t="s">
        <v>47</v>
      </c>
      <c r="BF214" s="13" t="s">
        <v>48</v>
      </c>
      <c r="BG214" s="13" t="s">
        <v>49</v>
      </c>
      <c r="BH214" s="13" t="s">
        <v>50</v>
      </c>
      <c r="BI214" s="13" t="s">
        <v>51</v>
      </c>
      <c r="BJ214" s="13" t="s">
        <v>52</v>
      </c>
      <c r="BK214" s="13" t="s">
        <v>53</v>
      </c>
      <c r="BL214" s="13" t="s">
        <v>54</v>
      </c>
      <c r="BM214" s="13" t="s">
        <v>55</v>
      </c>
      <c r="BN214" s="13" t="s">
        <v>56</v>
      </c>
      <c r="BO214" s="13" t="s">
        <v>57</v>
      </c>
      <c r="BP214" s="13" t="s">
        <v>58</v>
      </c>
      <c r="BQ214" s="13" t="s">
        <v>59</v>
      </c>
      <c r="BR214" s="13" t="s">
        <v>60</v>
      </c>
      <c r="BS214" s="13" t="s">
        <v>61</v>
      </c>
      <c r="BT214" s="13" t="s">
        <v>62</v>
      </c>
      <c r="BU214" s="13" t="s">
        <v>63</v>
      </c>
      <c r="BV214" s="13" t="s">
        <v>64</v>
      </c>
      <c r="BW214" s="13" t="s">
        <v>65</v>
      </c>
      <c r="BX214" s="13" t="s">
        <v>66</v>
      </c>
      <c r="BY214" s="13" t="s">
        <v>67</v>
      </c>
      <c r="BZ214" s="16"/>
    </row>
    <row r="215" s="13" customFormat="true" ht="15" hidden="false" customHeight="true" outlineLevel="0" collapsed="false">
      <c r="A215" s="10"/>
      <c r="B215" s="11"/>
      <c r="C215" s="11"/>
      <c r="D215" s="11" t="s">
        <v>68</v>
      </c>
      <c r="E215" s="11" t="s">
        <v>68</v>
      </c>
      <c r="F215" s="11"/>
      <c r="G215" s="12"/>
      <c r="U215" s="17" t="s">
        <v>69</v>
      </c>
      <c r="V215" s="17" t="s">
        <v>70</v>
      </c>
      <c r="W215" s="17" t="s">
        <v>71</v>
      </c>
      <c r="X215" s="17" t="s">
        <v>72</v>
      </c>
      <c r="Y215" s="17" t="s">
        <v>73</v>
      </c>
      <c r="Z215" s="17" t="s">
        <v>74</v>
      </c>
      <c r="AA215" s="17" t="s">
        <v>75</v>
      </c>
      <c r="AB215" s="17" t="s">
        <v>76</v>
      </c>
      <c r="AC215" s="17" t="s">
        <v>77</v>
      </c>
      <c r="AD215" s="17" t="s">
        <v>78</v>
      </c>
      <c r="AE215" s="17" t="s">
        <v>79</v>
      </c>
      <c r="AF215" s="17" t="s">
        <v>80</v>
      </c>
      <c r="AG215" s="15" t="s">
        <v>81</v>
      </c>
      <c r="BZ215" s="16"/>
    </row>
    <row r="216" s="13" customFormat="true" ht="13.8" hidden="false" customHeight="false" outlineLevel="0" collapsed="false">
      <c r="B216" s="23" t="s">
        <v>146</v>
      </c>
      <c r="C216" s="18"/>
      <c r="D216" s="18"/>
      <c r="E216" s="18"/>
      <c r="F216" s="18"/>
      <c r="G216" s="18"/>
    </row>
    <row r="217" s="13" customFormat="true" ht="13.8" hidden="false" customHeight="false" outlineLevel="0" collapsed="false">
      <c r="B217" s="13" t="s">
        <v>82</v>
      </c>
      <c r="C217" s="18"/>
      <c r="D217" s="18"/>
      <c r="E217" s="18"/>
      <c r="F217" s="18"/>
      <c r="G217" s="18"/>
    </row>
    <row r="218" s="19" customFormat="true" ht="13.8" hidden="false" customHeight="false" outlineLevel="0" collapsed="false">
      <c r="A218" s="26" t="n">
        <v>3</v>
      </c>
      <c r="B218" s="19" t="s">
        <v>102</v>
      </c>
      <c r="C218" s="20" t="str">
        <f aca="false">"15"</f>
        <v>15</v>
      </c>
      <c r="D218" s="20" t="n">
        <v>3.87</v>
      </c>
      <c r="E218" s="20" t="n">
        <v>3.91</v>
      </c>
      <c r="F218" s="20" t="n">
        <v>0</v>
      </c>
      <c r="G218" s="20" t="n">
        <v>51.5382</v>
      </c>
      <c r="H218" s="19" t="n">
        <v>2.3</v>
      </c>
      <c r="I218" s="19" t="n">
        <v>0</v>
      </c>
      <c r="J218" s="19" t="n">
        <v>0</v>
      </c>
      <c r="K218" s="19" t="n">
        <v>0</v>
      </c>
      <c r="L218" s="19" t="n">
        <v>0</v>
      </c>
      <c r="M218" s="19" t="n">
        <v>0</v>
      </c>
      <c r="N218" s="19" t="n">
        <v>0</v>
      </c>
      <c r="O218" s="19" t="n">
        <v>0</v>
      </c>
      <c r="P218" s="19" t="n">
        <v>0</v>
      </c>
      <c r="Q218" s="19" t="n">
        <v>0.29</v>
      </c>
      <c r="R218" s="19" t="n">
        <v>0.63</v>
      </c>
      <c r="S218" s="19" t="n">
        <v>161.7</v>
      </c>
      <c r="T218" s="19" t="n">
        <v>14.7</v>
      </c>
      <c r="U218" s="19" t="n">
        <v>147</v>
      </c>
      <c r="V218" s="19" t="n">
        <v>8.09</v>
      </c>
      <c r="W218" s="19" t="n">
        <v>88.2</v>
      </c>
      <c r="X218" s="19" t="n">
        <v>0.1</v>
      </c>
      <c r="Y218" s="19" t="n">
        <v>30.87</v>
      </c>
      <c r="Z218" s="19" t="n">
        <v>24.99</v>
      </c>
      <c r="AA218" s="19" t="n">
        <v>35.7</v>
      </c>
      <c r="AB218" s="19" t="n">
        <v>0.06</v>
      </c>
      <c r="AC218" s="19" t="n">
        <v>0</v>
      </c>
      <c r="AD218" s="19" t="n">
        <v>0.06</v>
      </c>
      <c r="AE218" s="19" t="n">
        <v>0.03</v>
      </c>
      <c r="AF218" s="19" t="n">
        <v>1.02</v>
      </c>
      <c r="AG218" s="19" t="n">
        <v>0.1</v>
      </c>
      <c r="AH218" s="19" t="n">
        <v>0</v>
      </c>
      <c r="AI218" s="19" t="n">
        <v>230.79</v>
      </c>
      <c r="AJ218" s="19" t="n">
        <v>171.99</v>
      </c>
      <c r="AK218" s="19" t="n">
        <v>338.1</v>
      </c>
      <c r="AL218" s="19" t="n">
        <v>232.26</v>
      </c>
      <c r="AM218" s="19" t="n">
        <v>82.32</v>
      </c>
      <c r="AN218" s="19" t="n">
        <v>139.65</v>
      </c>
      <c r="AO218" s="19" t="n">
        <v>102.9</v>
      </c>
      <c r="AP218" s="19" t="n">
        <v>196.98</v>
      </c>
      <c r="AQ218" s="19" t="n">
        <v>111.72</v>
      </c>
      <c r="AR218" s="19" t="n">
        <v>127.89</v>
      </c>
      <c r="AS218" s="19" t="n">
        <v>229.32</v>
      </c>
      <c r="AT218" s="19" t="n">
        <v>102.9</v>
      </c>
      <c r="AU218" s="19" t="n">
        <v>74.97</v>
      </c>
      <c r="AV218" s="19" t="n">
        <v>759.99</v>
      </c>
      <c r="AW218" s="19" t="n">
        <v>0</v>
      </c>
      <c r="AX218" s="19" t="n">
        <v>401.31</v>
      </c>
      <c r="AY218" s="19" t="n">
        <v>189.63</v>
      </c>
      <c r="AZ218" s="19" t="n">
        <v>204.33</v>
      </c>
      <c r="BA218" s="19" t="n">
        <v>31.61</v>
      </c>
      <c r="BB218" s="19" t="n">
        <v>0</v>
      </c>
      <c r="BC218" s="19" t="n">
        <v>0.01</v>
      </c>
      <c r="BD218" s="19" t="n">
        <v>0.06</v>
      </c>
      <c r="BE218" s="19" t="n">
        <v>0.16</v>
      </c>
      <c r="BF218" s="19" t="n">
        <v>0.19</v>
      </c>
      <c r="BG218" s="19" t="n">
        <v>0.49</v>
      </c>
      <c r="BH218" s="19" t="n">
        <v>0.06</v>
      </c>
      <c r="BI218" s="19" t="n">
        <v>1.02</v>
      </c>
      <c r="BJ218" s="19" t="n">
        <v>0.01</v>
      </c>
      <c r="BK218" s="19" t="n">
        <v>0.23</v>
      </c>
      <c r="BL218" s="19" t="n">
        <v>0.01</v>
      </c>
      <c r="BM218" s="19" t="n">
        <v>0</v>
      </c>
      <c r="BN218" s="19" t="n">
        <v>0</v>
      </c>
      <c r="BO218" s="19" t="n">
        <v>0.07</v>
      </c>
      <c r="BP218" s="19" t="n">
        <v>0.1</v>
      </c>
      <c r="BQ218" s="19" t="n">
        <v>0.76</v>
      </c>
      <c r="BR218" s="19" t="n">
        <v>0</v>
      </c>
      <c r="BS218" s="19" t="n">
        <v>0</v>
      </c>
      <c r="BT218" s="19" t="n">
        <v>0.1</v>
      </c>
      <c r="BU218" s="19" t="n">
        <v>0</v>
      </c>
      <c r="BV218" s="19" t="n">
        <v>0</v>
      </c>
      <c r="BW218" s="19" t="n">
        <v>0</v>
      </c>
      <c r="BX218" s="19" t="n">
        <v>0</v>
      </c>
      <c r="BY218" s="19" t="n">
        <v>0</v>
      </c>
      <c r="BZ218" s="19" t="n">
        <v>6.12</v>
      </c>
      <c r="CB218" s="19" t="n">
        <v>35.04</v>
      </c>
      <c r="CD218" s="19" t="n">
        <v>0</v>
      </c>
      <c r="CE218" s="19" t="n">
        <v>0</v>
      </c>
      <c r="CF218" s="19" t="n">
        <v>0</v>
      </c>
      <c r="CG218" s="19" t="n">
        <v>0</v>
      </c>
      <c r="CH218" s="19" t="n">
        <v>0</v>
      </c>
      <c r="CI218" s="19" t="n">
        <v>0</v>
      </c>
    </row>
    <row r="219" s="19" customFormat="true" ht="13.8" hidden="false" customHeight="false" outlineLevel="0" collapsed="false">
      <c r="A219" s="19" t="str">
        <f aca="false">"302"</f>
        <v>302</v>
      </c>
      <c r="B219" s="19" t="s">
        <v>147</v>
      </c>
      <c r="C219" s="20" t="str">
        <f aca="false">"205"</f>
        <v>205</v>
      </c>
      <c r="D219" s="20" t="n">
        <v>8.05</v>
      </c>
      <c r="E219" s="20" t="n">
        <v>6.71</v>
      </c>
      <c r="F219" s="20" t="n">
        <v>41.41</v>
      </c>
      <c r="G219" s="20" t="n">
        <v>256.077816</v>
      </c>
      <c r="H219" s="19" t="n">
        <v>3.95</v>
      </c>
      <c r="I219" s="19" t="n">
        <v>0.09</v>
      </c>
      <c r="J219" s="19" t="n">
        <v>2.07</v>
      </c>
      <c r="K219" s="19" t="n">
        <v>0</v>
      </c>
      <c r="L219" s="19" t="n">
        <v>10.38</v>
      </c>
      <c r="M219" s="19" t="n">
        <v>29.39</v>
      </c>
      <c r="N219" s="19" t="n">
        <v>1.64</v>
      </c>
      <c r="O219" s="19" t="n">
        <v>0</v>
      </c>
      <c r="P219" s="19" t="n">
        <v>0</v>
      </c>
      <c r="Q219" s="19" t="n">
        <v>0.1</v>
      </c>
      <c r="R219" s="19" t="n">
        <v>2.08</v>
      </c>
      <c r="S219" s="19" t="n">
        <v>363.34</v>
      </c>
      <c r="T219" s="19" t="n">
        <v>217.46</v>
      </c>
      <c r="U219" s="19" t="n">
        <v>116.85</v>
      </c>
      <c r="V219" s="19" t="n">
        <v>47.95</v>
      </c>
      <c r="W219" s="19" t="n">
        <v>178.09</v>
      </c>
      <c r="X219" s="19" t="n">
        <v>1.3</v>
      </c>
      <c r="Y219" s="19" t="n">
        <v>21.12</v>
      </c>
      <c r="Z219" s="19" t="n">
        <v>25.28</v>
      </c>
      <c r="AA219" s="19" t="n">
        <v>40.62</v>
      </c>
      <c r="AB219" s="19" t="n">
        <v>0.19</v>
      </c>
      <c r="AC219" s="19" t="n">
        <v>0.18</v>
      </c>
      <c r="AD219" s="19" t="n">
        <v>0.14</v>
      </c>
      <c r="AE219" s="19" t="n">
        <v>0.72</v>
      </c>
      <c r="AF219" s="19" t="n">
        <v>3.08</v>
      </c>
      <c r="AG219" s="19" t="n">
        <v>0.5</v>
      </c>
      <c r="AH219" s="19" t="n">
        <v>0</v>
      </c>
      <c r="AI219" s="19" t="n">
        <v>367.99</v>
      </c>
      <c r="AJ219" s="19" t="n">
        <v>347.39</v>
      </c>
      <c r="AK219" s="19" t="n">
        <v>973.01</v>
      </c>
      <c r="AL219" s="19" t="n">
        <v>337.49</v>
      </c>
      <c r="AM219" s="19" t="n">
        <v>206.55</v>
      </c>
      <c r="AN219" s="19" t="n">
        <v>307.14</v>
      </c>
      <c r="AO219" s="19" t="n">
        <v>125.04</v>
      </c>
      <c r="AP219" s="19" t="n">
        <v>405.98</v>
      </c>
      <c r="AQ219" s="19" t="n">
        <v>506.7</v>
      </c>
      <c r="AR219" s="19" t="n">
        <v>200.79</v>
      </c>
      <c r="AS219" s="19" t="n">
        <v>308.08</v>
      </c>
      <c r="AT219" s="19" t="n">
        <v>123.55</v>
      </c>
      <c r="AU219" s="19" t="n">
        <v>141.99</v>
      </c>
      <c r="AV219" s="19" t="n">
        <v>1048.98</v>
      </c>
      <c r="AW219" s="19" t="n">
        <v>1.28</v>
      </c>
      <c r="AX219" s="19" t="n">
        <v>382.58</v>
      </c>
      <c r="AY219" s="19" t="n">
        <v>331.12</v>
      </c>
      <c r="AZ219" s="19" t="n">
        <v>360.36</v>
      </c>
      <c r="BA219" s="19" t="n">
        <v>108.47</v>
      </c>
      <c r="BB219" s="19" t="n">
        <v>0.1</v>
      </c>
      <c r="BC219" s="19" t="n">
        <v>0.05</v>
      </c>
      <c r="BD219" s="19" t="n">
        <v>0.03</v>
      </c>
      <c r="BE219" s="19" t="n">
        <v>0.06</v>
      </c>
      <c r="BF219" s="19" t="n">
        <v>0.07</v>
      </c>
      <c r="BG219" s="19" t="n">
        <v>0.32</v>
      </c>
      <c r="BH219" s="19" t="n">
        <v>0</v>
      </c>
      <c r="BI219" s="19" t="n">
        <v>0.92</v>
      </c>
      <c r="BJ219" s="19" t="n">
        <v>0</v>
      </c>
      <c r="BK219" s="19" t="n">
        <v>0.28</v>
      </c>
      <c r="BL219" s="19" t="n">
        <v>0.01</v>
      </c>
      <c r="BM219" s="19" t="n">
        <v>0.02</v>
      </c>
      <c r="BN219" s="19" t="n">
        <v>0</v>
      </c>
      <c r="BO219" s="19" t="n">
        <v>0.06</v>
      </c>
      <c r="BP219" s="19" t="n">
        <v>0.09</v>
      </c>
      <c r="BQ219" s="19" t="n">
        <v>0.91</v>
      </c>
      <c r="BR219" s="19" t="n">
        <v>0</v>
      </c>
      <c r="BS219" s="19" t="n">
        <v>0</v>
      </c>
      <c r="BT219" s="19" t="n">
        <v>0.96</v>
      </c>
      <c r="BU219" s="19" t="n">
        <v>0.02</v>
      </c>
      <c r="BV219" s="19" t="n">
        <v>0</v>
      </c>
      <c r="BW219" s="19" t="n">
        <v>0</v>
      </c>
      <c r="BX219" s="19" t="n">
        <v>0</v>
      </c>
      <c r="BY219" s="19" t="n">
        <v>0</v>
      </c>
      <c r="BZ219" s="19" t="n">
        <v>156.87</v>
      </c>
      <c r="CB219" s="19" t="n">
        <v>25.33</v>
      </c>
      <c r="CD219" s="19" t="n">
        <v>0</v>
      </c>
      <c r="CE219" s="19" t="n">
        <v>0</v>
      </c>
      <c r="CF219" s="19" t="n">
        <v>0</v>
      </c>
      <c r="CG219" s="19" t="n">
        <v>0</v>
      </c>
      <c r="CH219" s="19" t="n">
        <v>0</v>
      </c>
      <c r="CI219" s="19" t="n">
        <v>0</v>
      </c>
    </row>
    <row r="220" s="19" customFormat="true" ht="13.8" hidden="false" customHeight="false" outlineLevel="0" collapsed="false">
      <c r="A220" s="19" t="str">
        <f aca="false">"693"</f>
        <v>693</v>
      </c>
      <c r="B220" s="19" t="s">
        <v>148</v>
      </c>
      <c r="C220" s="20" t="str">
        <f aca="false">"200"</f>
        <v>200</v>
      </c>
      <c r="D220" s="20" t="n">
        <v>3.64</v>
      </c>
      <c r="E220" s="20" t="n">
        <v>3.34</v>
      </c>
      <c r="F220" s="20" t="n">
        <v>15.02</v>
      </c>
      <c r="G220" s="20" t="n">
        <v>100.256408</v>
      </c>
      <c r="H220" s="19" t="n">
        <v>2.36</v>
      </c>
      <c r="I220" s="19" t="n">
        <v>0</v>
      </c>
      <c r="J220" s="19" t="n">
        <v>0</v>
      </c>
      <c r="K220" s="19" t="n">
        <v>0</v>
      </c>
      <c r="L220" s="19" t="n">
        <v>13.43</v>
      </c>
      <c r="M220" s="19" t="n">
        <v>0.3</v>
      </c>
      <c r="N220" s="19" t="n">
        <v>1.28</v>
      </c>
      <c r="O220" s="19" t="n">
        <v>0</v>
      </c>
      <c r="P220" s="19" t="n">
        <v>0</v>
      </c>
      <c r="Q220" s="19" t="n">
        <v>0.26</v>
      </c>
      <c r="R220" s="19" t="n">
        <v>0.96</v>
      </c>
      <c r="S220" s="19" t="n">
        <v>50.62</v>
      </c>
      <c r="T220" s="19" t="n">
        <v>181.86</v>
      </c>
      <c r="U220" s="19" t="n">
        <v>110.37</v>
      </c>
      <c r="V220" s="19" t="n">
        <v>26.97</v>
      </c>
      <c r="W220" s="19" t="n">
        <v>101.09</v>
      </c>
      <c r="X220" s="19" t="n">
        <v>0.88</v>
      </c>
      <c r="Y220" s="19" t="n">
        <v>12</v>
      </c>
      <c r="Z220" s="19" t="n">
        <v>8.64</v>
      </c>
      <c r="AA220" s="19" t="n">
        <v>22.12</v>
      </c>
      <c r="AB220" s="19" t="n">
        <v>0.01</v>
      </c>
      <c r="AC220" s="19" t="n">
        <v>0.03</v>
      </c>
      <c r="AD220" s="19" t="n">
        <v>0.13</v>
      </c>
      <c r="AE220" s="19" t="n">
        <v>0.14</v>
      </c>
      <c r="AF220" s="19" t="n">
        <v>1.07</v>
      </c>
      <c r="AG220" s="19" t="n">
        <v>0.52</v>
      </c>
      <c r="AH220" s="19" t="n">
        <v>0</v>
      </c>
      <c r="AI220" s="19" t="n">
        <v>153.22</v>
      </c>
      <c r="AJ220" s="19" t="n">
        <v>151.34</v>
      </c>
      <c r="AK220" s="19" t="n">
        <v>259.44</v>
      </c>
      <c r="AL220" s="19" t="n">
        <v>208.68</v>
      </c>
      <c r="AM220" s="19" t="n">
        <v>69.56</v>
      </c>
      <c r="AN220" s="19" t="n">
        <v>122.2</v>
      </c>
      <c r="AO220" s="19" t="n">
        <v>40.42</v>
      </c>
      <c r="AP220" s="19" t="n">
        <v>137.24</v>
      </c>
      <c r="AQ220" s="19" t="n">
        <v>0</v>
      </c>
      <c r="AR220" s="19" t="n">
        <v>0</v>
      </c>
      <c r="AS220" s="19" t="n">
        <v>0</v>
      </c>
      <c r="AT220" s="19" t="n">
        <v>0</v>
      </c>
      <c r="AU220" s="19" t="n">
        <v>0</v>
      </c>
      <c r="AV220" s="19" t="n">
        <v>0</v>
      </c>
      <c r="AW220" s="19" t="n">
        <v>0</v>
      </c>
      <c r="AX220" s="19" t="n">
        <v>0</v>
      </c>
      <c r="AY220" s="19" t="n">
        <v>0</v>
      </c>
      <c r="AZ220" s="19" t="n">
        <v>172.96</v>
      </c>
      <c r="BA220" s="19" t="n">
        <v>24.44</v>
      </c>
      <c r="BB220" s="19" t="n">
        <v>0</v>
      </c>
      <c r="BC220" s="19" t="n">
        <v>0</v>
      </c>
      <c r="BD220" s="19" t="n">
        <v>0</v>
      </c>
      <c r="BE220" s="19" t="n">
        <v>0</v>
      </c>
      <c r="BF220" s="19" t="n">
        <v>0</v>
      </c>
      <c r="BG220" s="19" t="n">
        <v>0</v>
      </c>
      <c r="BH220" s="19" t="n">
        <v>0</v>
      </c>
      <c r="BI220" s="19" t="n">
        <v>0</v>
      </c>
      <c r="BJ220" s="19" t="n">
        <v>0</v>
      </c>
      <c r="BK220" s="19" t="n">
        <v>0</v>
      </c>
      <c r="BL220" s="19" t="n">
        <v>0</v>
      </c>
      <c r="BM220" s="19" t="n">
        <v>0</v>
      </c>
      <c r="BN220" s="19" t="n">
        <v>0</v>
      </c>
      <c r="BO220" s="19" t="n">
        <v>0</v>
      </c>
      <c r="BP220" s="19" t="n">
        <v>0</v>
      </c>
      <c r="BQ220" s="19" t="n">
        <v>0</v>
      </c>
      <c r="BR220" s="19" t="n">
        <v>0</v>
      </c>
      <c r="BS220" s="19" t="n">
        <v>0</v>
      </c>
      <c r="BT220" s="19" t="n">
        <v>0</v>
      </c>
      <c r="BU220" s="19" t="n">
        <v>0</v>
      </c>
      <c r="BV220" s="19" t="n">
        <v>0</v>
      </c>
      <c r="BW220" s="19" t="n">
        <v>0</v>
      </c>
      <c r="BX220" s="19" t="n">
        <v>0</v>
      </c>
      <c r="BY220" s="19" t="n">
        <v>0</v>
      </c>
      <c r="BZ220" s="19" t="n">
        <v>188.61</v>
      </c>
      <c r="CB220" s="19" t="n">
        <v>13.44</v>
      </c>
      <c r="CD220" s="19" t="n">
        <v>0</v>
      </c>
      <c r="CE220" s="19" t="n">
        <v>0</v>
      </c>
      <c r="CF220" s="19" t="n">
        <v>0</v>
      </c>
      <c r="CG220" s="19" t="n">
        <v>0</v>
      </c>
      <c r="CH220" s="19" t="n">
        <v>0</v>
      </c>
      <c r="CI220" s="19" t="n">
        <v>0</v>
      </c>
    </row>
    <row r="221" s="21" customFormat="true" ht="13.8" hidden="false" customHeight="false" outlineLevel="0" collapsed="false">
      <c r="A221" s="21" t="str">
        <f aca="false">"-"</f>
        <v>-</v>
      </c>
      <c r="B221" s="21" t="s">
        <v>87</v>
      </c>
      <c r="C221" s="22" t="str">
        <f aca="false">"60"</f>
        <v>60</v>
      </c>
      <c r="D221" s="22" t="n">
        <v>3.97</v>
      </c>
      <c r="E221" s="22" t="n">
        <v>0.39</v>
      </c>
      <c r="F221" s="22" t="n">
        <v>28.14</v>
      </c>
      <c r="G221" s="22" t="n">
        <v>134.3406</v>
      </c>
      <c r="H221" s="21" t="n">
        <v>0</v>
      </c>
      <c r="I221" s="21" t="n">
        <v>0</v>
      </c>
      <c r="J221" s="21" t="n">
        <v>0</v>
      </c>
      <c r="K221" s="21" t="n">
        <v>0</v>
      </c>
      <c r="L221" s="21" t="n">
        <v>0.66</v>
      </c>
      <c r="M221" s="21" t="n">
        <v>27.36</v>
      </c>
      <c r="N221" s="21" t="n">
        <v>0.12</v>
      </c>
      <c r="O221" s="21" t="n">
        <v>0</v>
      </c>
      <c r="P221" s="21" t="n">
        <v>0</v>
      </c>
      <c r="Q221" s="21" t="n">
        <v>0</v>
      </c>
      <c r="R221" s="21" t="n">
        <v>1.08</v>
      </c>
      <c r="S221" s="21" t="n">
        <v>0</v>
      </c>
      <c r="T221" s="21" t="n">
        <v>0</v>
      </c>
      <c r="U221" s="21" t="n">
        <v>0</v>
      </c>
      <c r="V221" s="21" t="n">
        <v>0</v>
      </c>
      <c r="W221" s="21" t="n">
        <v>0</v>
      </c>
      <c r="X221" s="21" t="n">
        <v>0</v>
      </c>
      <c r="Y221" s="21" t="n">
        <v>0</v>
      </c>
      <c r="Z221" s="21" t="n">
        <v>0</v>
      </c>
      <c r="AA221" s="21" t="n">
        <v>0</v>
      </c>
      <c r="AB221" s="21" t="n">
        <v>0</v>
      </c>
      <c r="AC221" s="21" t="n">
        <v>0</v>
      </c>
      <c r="AD221" s="21" t="n">
        <v>0</v>
      </c>
      <c r="AE221" s="21" t="n">
        <v>0</v>
      </c>
      <c r="AF221" s="21" t="n">
        <v>0</v>
      </c>
      <c r="AG221" s="21" t="n">
        <v>0</v>
      </c>
      <c r="AH221" s="21" t="n">
        <v>0</v>
      </c>
      <c r="AI221" s="21" t="n">
        <v>191.57</v>
      </c>
      <c r="AJ221" s="21" t="n">
        <v>199.4</v>
      </c>
      <c r="AK221" s="21" t="n">
        <v>305.37</v>
      </c>
      <c r="AL221" s="21" t="n">
        <v>101.27</v>
      </c>
      <c r="AM221" s="21" t="n">
        <v>60.03</v>
      </c>
      <c r="AN221" s="21" t="n">
        <v>120.06</v>
      </c>
      <c r="AO221" s="21" t="n">
        <v>45.41</v>
      </c>
      <c r="AP221" s="21" t="n">
        <v>217.15</v>
      </c>
      <c r="AQ221" s="21" t="n">
        <v>134.68</v>
      </c>
      <c r="AR221" s="21" t="n">
        <v>187.92</v>
      </c>
      <c r="AS221" s="21" t="n">
        <v>155.03</v>
      </c>
      <c r="AT221" s="21" t="n">
        <v>81.43</v>
      </c>
      <c r="AU221" s="21" t="n">
        <v>144.07</v>
      </c>
      <c r="AV221" s="21" t="n">
        <v>1204.78</v>
      </c>
      <c r="AW221" s="21" t="n">
        <v>0</v>
      </c>
      <c r="AX221" s="21" t="n">
        <v>392.54</v>
      </c>
      <c r="AY221" s="21" t="n">
        <v>170.69</v>
      </c>
      <c r="AZ221" s="21" t="n">
        <v>113.27</v>
      </c>
      <c r="BA221" s="21" t="n">
        <v>89.78</v>
      </c>
      <c r="BB221" s="21" t="n">
        <v>0</v>
      </c>
      <c r="BC221" s="21" t="n">
        <v>0</v>
      </c>
      <c r="BD221" s="21" t="n">
        <v>0</v>
      </c>
      <c r="BE221" s="21" t="n">
        <v>0</v>
      </c>
      <c r="BF221" s="21" t="n">
        <v>0</v>
      </c>
      <c r="BG221" s="21" t="n">
        <v>0</v>
      </c>
      <c r="BH221" s="21" t="n">
        <v>0</v>
      </c>
      <c r="BI221" s="21" t="n">
        <v>0.05</v>
      </c>
      <c r="BJ221" s="21" t="n">
        <v>0</v>
      </c>
      <c r="BK221" s="21" t="n">
        <v>0</v>
      </c>
      <c r="BL221" s="21" t="n">
        <v>0</v>
      </c>
      <c r="BM221" s="21" t="n">
        <v>0</v>
      </c>
      <c r="BN221" s="21" t="n">
        <v>0</v>
      </c>
      <c r="BO221" s="21" t="n">
        <v>0</v>
      </c>
      <c r="BP221" s="21" t="n">
        <v>0</v>
      </c>
      <c r="BQ221" s="21" t="n">
        <v>0.04</v>
      </c>
      <c r="BR221" s="21" t="n">
        <v>0</v>
      </c>
      <c r="BS221" s="21" t="n">
        <v>0</v>
      </c>
      <c r="BT221" s="21" t="n">
        <v>0.17</v>
      </c>
      <c r="BU221" s="21" t="n">
        <v>0.01</v>
      </c>
      <c r="BV221" s="21" t="n">
        <v>0</v>
      </c>
      <c r="BW221" s="21" t="n">
        <v>0</v>
      </c>
      <c r="BX221" s="21" t="n">
        <v>0</v>
      </c>
      <c r="BY221" s="21" t="n">
        <v>0</v>
      </c>
      <c r="BZ221" s="21" t="n">
        <v>23.46</v>
      </c>
      <c r="CB221" s="21" t="n">
        <v>0</v>
      </c>
      <c r="CD221" s="21" t="n">
        <v>0</v>
      </c>
      <c r="CE221" s="21" t="n">
        <v>0</v>
      </c>
      <c r="CF221" s="21" t="n">
        <v>0</v>
      </c>
      <c r="CG221" s="21" t="n">
        <v>0</v>
      </c>
      <c r="CH221" s="21" t="n">
        <v>0</v>
      </c>
      <c r="CI221" s="21" t="n">
        <v>0</v>
      </c>
    </row>
    <row r="222" s="23" customFormat="true" ht="13.8" hidden="false" customHeight="false" outlineLevel="0" collapsed="false">
      <c r="B222" s="23" t="s">
        <v>88</v>
      </c>
      <c r="C222" s="24"/>
      <c r="D222" s="24" t="n">
        <v>19.53</v>
      </c>
      <c r="E222" s="24" t="n">
        <v>14.36</v>
      </c>
      <c r="F222" s="24" t="n">
        <v>84.56</v>
      </c>
      <c r="G222" s="24" t="n">
        <v>542.21</v>
      </c>
      <c r="H222" s="23" t="n">
        <v>8.61</v>
      </c>
      <c r="I222" s="23" t="n">
        <v>0.09</v>
      </c>
      <c r="J222" s="23" t="n">
        <v>2.07</v>
      </c>
      <c r="K222" s="23" t="n">
        <v>0</v>
      </c>
      <c r="L222" s="23" t="n">
        <v>24.47</v>
      </c>
      <c r="M222" s="23" t="n">
        <v>57.05</v>
      </c>
      <c r="N222" s="23" t="n">
        <v>3.04</v>
      </c>
      <c r="O222" s="23" t="n">
        <v>0</v>
      </c>
      <c r="P222" s="23" t="n">
        <v>0</v>
      </c>
      <c r="Q222" s="23" t="n">
        <v>0.65</v>
      </c>
      <c r="R222" s="23" t="n">
        <v>4.76</v>
      </c>
      <c r="S222" s="23" t="n">
        <v>575.66</v>
      </c>
      <c r="T222" s="23" t="n">
        <v>414.02</v>
      </c>
      <c r="U222" s="23" t="n">
        <v>374.22</v>
      </c>
      <c r="V222" s="23" t="n">
        <v>83.01</v>
      </c>
      <c r="W222" s="23" t="n">
        <v>367.38</v>
      </c>
      <c r="X222" s="23" t="n">
        <v>2.28</v>
      </c>
      <c r="Y222" s="23" t="n">
        <v>63.99</v>
      </c>
      <c r="Z222" s="23" t="n">
        <v>58.91</v>
      </c>
      <c r="AA222" s="23" t="n">
        <v>98.44</v>
      </c>
      <c r="AB222" s="23" t="n">
        <v>0.26</v>
      </c>
      <c r="AC222" s="23" t="n">
        <v>0.22</v>
      </c>
      <c r="AD222" s="23" t="n">
        <v>0.32</v>
      </c>
      <c r="AE222" s="23" t="n">
        <v>0.89</v>
      </c>
      <c r="AF222" s="23" t="n">
        <v>5.17</v>
      </c>
      <c r="AG222" s="23" t="n">
        <v>1.12</v>
      </c>
      <c r="AH222" s="23" t="n">
        <v>0</v>
      </c>
      <c r="AI222" s="23" t="n">
        <v>943.58</v>
      </c>
      <c r="AJ222" s="23" t="n">
        <v>870.12</v>
      </c>
      <c r="AK222" s="23" t="n">
        <v>1875.92</v>
      </c>
      <c r="AL222" s="23" t="n">
        <v>879.7</v>
      </c>
      <c r="AM222" s="23" t="n">
        <v>418.46</v>
      </c>
      <c r="AN222" s="23" t="n">
        <v>689.05</v>
      </c>
      <c r="AO222" s="23" t="n">
        <v>313.77</v>
      </c>
      <c r="AP222" s="23" t="n">
        <v>957.35</v>
      </c>
      <c r="AQ222" s="23" t="n">
        <v>753.1</v>
      </c>
      <c r="AR222" s="23" t="n">
        <v>516.6</v>
      </c>
      <c r="AS222" s="23" t="n">
        <v>692.43</v>
      </c>
      <c r="AT222" s="23" t="n">
        <v>307.89</v>
      </c>
      <c r="AU222" s="23" t="n">
        <v>361.03</v>
      </c>
      <c r="AV222" s="23" t="n">
        <v>3013.75</v>
      </c>
      <c r="AW222" s="23" t="n">
        <v>1.28</v>
      </c>
      <c r="AX222" s="23" t="n">
        <v>1176.43</v>
      </c>
      <c r="AY222" s="23" t="n">
        <v>691.44</v>
      </c>
      <c r="AZ222" s="23" t="n">
        <v>850.92</v>
      </c>
      <c r="BA222" s="23" t="n">
        <v>254.3</v>
      </c>
      <c r="BB222" s="23" t="n">
        <v>0.1</v>
      </c>
      <c r="BC222" s="23" t="n">
        <v>0.06</v>
      </c>
      <c r="BD222" s="23" t="n">
        <v>0.08</v>
      </c>
      <c r="BE222" s="23" t="n">
        <v>0.22</v>
      </c>
      <c r="BF222" s="23" t="n">
        <v>0.25</v>
      </c>
      <c r="BG222" s="23" t="n">
        <v>0.81</v>
      </c>
      <c r="BH222" s="23" t="n">
        <v>0.06</v>
      </c>
      <c r="BI222" s="23" t="n">
        <v>2</v>
      </c>
      <c r="BJ222" s="23" t="n">
        <v>0.02</v>
      </c>
      <c r="BK222" s="23" t="n">
        <v>0.52</v>
      </c>
      <c r="BL222" s="23" t="n">
        <v>0.03</v>
      </c>
      <c r="BM222" s="23" t="n">
        <v>0.02</v>
      </c>
      <c r="BN222" s="23" t="n">
        <v>0</v>
      </c>
      <c r="BO222" s="23" t="n">
        <v>0.13</v>
      </c>
      <c r="BP222" s="23" t="n">
        <v>0.2</v>
      </c>
      <c r="BQ222" s="23" t="n">
        <v>1.72</v>
      </c>
      <c r="BR222" s="23" t="n">
        <v>0</v>
      </c>
      <c r="BS222" s="23" t="n">
        <v>0</v>
      </c>
      <c r="BT222" s="23" t="n">
        <v>1.22</v>
      </c>
      <c r="BU222" s="23" t="n">
        <v>0.03</v>
      </c>
      <c r="BV222" s="23" t="n">
        <v>0</v>
      </c>
      <c r="BW222" s="23" t="n">
        <v>0</v>
      </c>
      <c r="BX222" s="23" t="n">
        <v>0</v>
      </c>
      <c r="BY222" s="23" t="n">
        <v>0</v>
      </c>
      <c r="BZ222" s="23" t="n">
        <v>375.06</v>
      </c>
      <c r="CA222" s="23" t="n">
        <f aca="false">$G$222/$G$231*100</f>
        <v>39.4014021008812</v>
      </c>
      <c r="CB222" s="23" t="n">
        <v>73.81</v>
      </c>
      <c r="CD222" s="23" t="n">
        <v>0</v>
      </c>
      <c r="CE222" s="23" t="n">
        <v>0</v>
      </c>
      <c r="CF222" s="23" t="n">
        <v>0</v>
      </c>
      <c r="CG222" s="23" t="n">
        <v>0</v>
      </c>
      <c r="CH222" s="23" t="n">
        <v>0</v>
      </c>
      <c r="CI222" s="23" t="n">
        <v>0</v>
      </c>
    </row>
    <row r="223" s="13" customFormat="true" ht="13.8" hidden="false" customHeight="false" outlineLevel="0" collapsed="false">
      <c r="B223" s="13" t="s">
        <v>89</v>
      </c>
      <c r="C223" s="18"/>
      <c r="D223" s="18"/>
      <c r="E223" s="18"/>
      <c r="F223" s="18"/>
      <c r="G223" s="18"/>
    </row>
    <row r="224" s="19" customFormat="true" ht="13.8" hidden="false" customHeight="false" outlineLevel="0" collapsed="false">
      <c r="A224" s="19" t="str">
        <f aca="false">"43"</f>
        <v>43</v>
      </c>
      <c r="B224" s="19" t="s">
        <v>149</v>
      </c>
      <c r="C224" s="20" t="str">
        <f aca="false">"60"</f>
        <v>60</v>
      </c>
      <c r="D224" s="20" t="n">
        <v>0.92</v>
      </c>
      <c r="E224" s="20" t="n">
        <v>2.99</v>
      </c>
      <c r="F224" s="20" t="n">
        <v>6.65</v>
      </c>
      <c r="G224" s="20" t="n">
        <v>54.3952332</v>
      </c>
      <c r="H224" s="19" t="n">
        <v>0.38</v>
      </c>
      <c r="I224" s="19" t="n">
        <v>1.95</v>
      </c>
      <c r="J224" s="19" t="n">
        <v>0.38</v>
      </c>
      <c r="K224" s="19" t="n">
        <v>0</v>
      </c>
      <c r="L224" s="19" t="n">
        <v>5.5</v>
      </c>
      <c r="M224" s="19" t="n">
        <v>0.06</v>
      </c>
      <c r="N224" s="19" t="n">
        <v>1.08</v>
      </c>
      <c r="O224" s="19" t="n">
        <v>0</v>
      </c>
      <c r="P224" s="19" t="n">
        <v>0</v>
      </c>
      <c r="Q224" s="19" t="n">
        <v>0.16</v>
      </c>
      <c r="R224" s="19" t="n">
        <v>0.39</v>
      </c>
      <c r="S224" s="19" t="n">
        <v>7.43</v>
      </c>
      <c r="T224" s="19" t="n">
        <v>152.38</v>
      </c>
      <c r="U224" s="19" t="n">
        <v>24.13</v>
      </c>
      <c r="V224" s="19" t="n">
        <v>9.89</v>
      </c>
      <c r="W224" s="19" t="n">
        <v>18.02</v>
      </c>
      <c r="X224" s="19" t="n">
        <v>0.33</v>
      </c>
      <c r="Y224" s="19" t="n">
        <v>0</v>
      </c>
      <c r="Z224" s="19" t="n">
        <v>785.45</v>
      </c>
      <c r="AA224" s="19" t="n">
        <v>133.42</v>
      </c>
      <c r="AB224" s="19" t="n">
        <v>1.39</v>
      </c>
      <c r="AC224" s="19" t="n">
        <v>0.02</v>
      </c>
      <c r="AD224" s="19" t="n">
        <v>0.02</v>
      </c>
      <c r="AE224" s="19" t="n">
        <v>0.39</v>
      </c>
      <c r="AF224" s="19" t="n">
        <v>0.5</v>
      </c>
      <c r="AG224" s="19" t="n">
        <v>21.23</v>
      </c>
      <c r="AH224" s="19" t="n">
        <v>0</v>
      </c>
      <c r="AI224" s="19" t="n">
        <v>29.72</v>
      </c>
      <c r="AJ224" s="19" t="n">
        <v>25.49</v>
      </c>
      <c r="AK224" s="19" t="n">
        <v>32.58</v>
      </c>
      <c r="AL224" s="19" t="n">
        <v>30.79</v>
      </c>
      <c r="AM224" s="19" t="n">
        <v>10.8</v>
      </c>
      <c r="AN224" s="19" t="n">
        <v>22.97</v>
      </c>
      <c r="AO224" s="19" t="n">
        <v>5.16</v>
      </c>
      <c r="AP224" s="19" t="n">
        <v>28.02</v>
      </c>
      <c r="AQ224" s="19" t="n">
        <v>36.09</v>
      </c>
      <c r="AR224" s="19" t="n">
        <v>42.14</v>
      </c>
      <c r="AS224" s="19" t="n">
        <v>88.63</v>
      </c>
      <c r="AT224" s="19" t="n">
        <v>13.91</v>
      </c>
      <c r="AU224" s="19" t="n">
        <v>23.71</v>
      </c>
      <c r="AV224" s="19" t="n">
        <v>142.94</v>
      </c>
      <c r="AW224" s="19" t="n">
        <v>0</v>
      </c>
      <c r="AX224" s="19" t="n">
        <v>29.35</v>
      </c>
      <c r="AY224" s="19" t="n">
        <v>29.54</v>
      </c>
      <c r="AZ224" s="19" t="n">
        <v>24.39</v>
      </c>
      <c r="BA224" s="19" t="n">
        <v>10.07</v>
      </c>
      <c r="BB224" s="19" t="n">
        <v>0</v>
      </c>
      <c r="BC224" s="19" t="n">
        <v>0</v>
      </c>
      <c r="BD224" s="19" t="n">
        <v>0</v>
      </c>
      <c r="BE224" s="19" t="n">
        <v>0</v>
      </c>
      <c r="BF224" s="19" t="n">
        <v>0</v>
      </c>
      <c r="BG224" s="19" t="n">
        <v>0</v>
      </c>
      <c r="BH224" s="19" t="n">
        <v>0</v>
      </c>
      <c r="BI224" s="19" t="n">
        <v>0.18</v>
      </c>
      <c r="BJ224" s="19" t="n">
        <v>0</v>
      </c>
      <c r="BK224" s="19" t="n">
        <v>0.12</v>
      </c>
      <c r="BL224" s="19" t="n">
        <v>0.01</v>
      </c>
      <c r="BM224" s="19" t="n">
        <v>0.02</v>
      </c>
      <c r="BN224" s="19" t="n">
        <v>0</v>
      </c>
      <c r="BO224" s="19" t="n">
        <v>0</v>
      </c>
      <c r="BP224" s="19" t="n">
        <v>0</v>
      </c>
      <c r="BQ224" s="19" t="n">
        <v>0.7</v>
      </c>
      <c r="BR224" s="19" t="n">
        <v>0</v>
      </c>
      <c r="BS224" s="19" t="n">
        <v>0</v>
      </c>
      <c r="BT224" s="19" t="n">
        <v>1.73</v>
      </c>
      <c r="BU224" s="19" t="n">
        <v>0</v>
      </c>
      <c r="BV224" s="19" t="n">
        <v>0</v>
      </c>
      <c r="BW224" s="19" t="n">
        <v>0</v>
      </c>
      <c r="BX224" s="19" t="n">
        <v>0</v>
      </c>
      <c r="BY224" s="19" t="n">
        <v>0</v>
      </c>
      <c r="BZ224" s="19" t="n">
        <v>48.67</v>
      </c>
      <c r="CB224" s="19" t="n">
        <v>30.14</v>
      </c>
      <c r="CD224" s="19" t="n">
        <v>0</v>
      </c>
      <c r="CE224" s="19" t="n">
        <v>0</v>
      </c>
      <c r="CF224" s="19" t="n">
        <v>0</v>
      </c>
      <c r="CG224" s="19" t="n">
        <v>0</v>
      </c>
      <c r="CH224" s="19" t="n">
        <v>0</v>
      </c>
      <c r="CI224" s="19" t="n">
        <v>0</v>
      </c>
    </row>
    <row r="225" s="19" customFormat="true" ht="13.8" hidden="false" customHeight="false" outlineLevel="0" collapsed="false">
      <c r="A225" s="19" t="str">
        <f aca="false">"139"</f>
        <v>139</v>
      </c>
      <c r="B225" s="19" t="s">
        <v>91</v>
      </c>
      <c r="C225" s="20" t="str">
        <f aca="false">"200"</f>
        <v>200</v>
      </c>
      <c r="D225" s="20" t="n">
        <v>5.07</v>
      </c>
      <c r="E225" s="20" t="n">
        <v>3.81</v>
      </c>
      <c r="F225" s="20" t="n">
        <v>20.06</v>
      </c>
      <c r="G225" s="20" t="n">
        <v>129.8719485</v>
      </c>
      <c r="H225" s="19" t="n">
        <v>2.23</v>
      </c>
      <c r="I225" s="19" t="n">
        <v>0.1</v>
      </c>
      <c r="J225" s="19" t="n">
        <v>0</v>
      </c>
      <c r="K225" s="19" t="n">
        <v>0</v>
      </c>
      <c r="L225" s="19" t="n">
        <v>2.69</v>
      </c>
      <c r="M225" s="19" t="n">
        <v>14.26</v>
      </c>
      <c r="N225" s="19" t="n">
        <v>3.11</v>
      </c>
      <c r="O225" s="19" t="n">
        <v>0</v>
      </c>
      <c r="P225" s="19" t="n">
        <v>0</v>
      </c>
      <c r="Q225" s="19" t="n">
        <v>0.12</v>
      </c>
      <c r="R225" s="19" t="n">
        <v>1.7</v>
      </c>
      <c r="S225" s="19" t="n">
        <v>203.02</v>
      </c>
      <c r="T225" s="19" t="n">
        <v>433.1</v>
      </c>
      <c r="U225" s="19" t="n">
        <v>36.19</v>
      </c>
      <c r="V225" s="19" t="n">
        <v>34.12</v>
      </c>
      <c r="W225" s="19" t="n">
        <v>93.53</v>
      </c>
      <c r="X225" s="19" t="n">
        <v>1.83</v>
      </c>
      <c r="Y225" s="19" t="n">
        <v>23.6</v>
      </c>
      <c r="Z225" s="19" t="n">
        <v>947.43</v>
      </c>
      <c r="AA225" s="19" t="n">
        <v>198.97</v>
      </c>
      <c r="AB225" s="19" t="n">
        <v>0.29</v>
      </c>
      <c r="AC225" s="19" t="n">
        <v>0.19</v>
      </c>
      <c r="AD225" s="19" t="n">
        <v>0.06</v>
      </c>
      <c r="AE225" s="19" t="n">
        <v>0.91</v>
      </c>
      <c r="AF225" s="19" t="n">
        <v>2.18</v>
      </c>
      <c r="AG225" s="19" t="n">
        <v>4.28</v>
      </c>
      <c r="AH225" s="19" t="n">
        <v>0</v>
      </c>
      <c r="AI225" s="19" t="n">
        <v>212.17</v>
      </c>
      <c r="AJ225" s="19" t="n">
        <v>233.06</v>
      </c>
      <c r="AK225" s="19" t="n">
        <v>348.31</v>
      </c>
      <c r="AL225" s="19" t="n">
        <v>331.41</v>
      </c>
      <c r="AM225" s="19" t="n">
        <v>45.24</v>
      </c>
      <c r="AN225" s="19" t="n">
        <v>184.02</v>
      </c>
      <c r="AO225" s="19" t="n">
        <v>60.49</v>
      </c>
      <c r="AP225" s="19" t="n">
        <v>217.49</v>
      </c>
      <c r="AQ225" s="19" t="n">
        <v>205.74</v>
      </c>
      <c r="AR225" s="19" t="n">
        <v>383.32</v>
      </c>
      <c r="AS225" s="19" t="n">
        <v>475.96</v>
      </c>
      <c r="AT225" s="19" t="n">
        <v>97.63</v>
      </c>
      <c r="AU225" s="19" t="n">
        <v>205.15</v>
      </c>
      <c r="AV225" s="19" t="n">
        <v>730.12</v>
      </c>
      <c r="AW225" s="19" t="n">
        <v>0</v>
      </c>
      <c r="AX225" s="19" t="n">
        <v>144.66</v>
      </c>
      <c r="AY225" s="19" t="n">
        <v>178.57</v>
      </c>
      <c r="AZ225" s="19" t="n">
        <v>149.44</v>
      </c>
      <c r="BA225" s="19" t="n">
        <v>55.28</v>
      </c>
      <c r="BB225" s="19" t="n">
        <v>0.15</v>
      </c>
      <c r="BC225" s="19" t="n">
        <v>0.03</v>
      </c>
      <c r="BD225" s="19" t="n">
        <v>0.03</v>
      </c>
      <c r="BE225" s="19" t="n">
        <v>0.07</v>
      </c>
      <c r="BF225" s="19" t="n">
        <v>0.09</v>
      </c>
      <c r="BG225" s="19" t="n">
        <v>0.31</v>
      </c>
      <c r="BH225" s="19" t="n">
        <v>0</v>
      </c>
      <c r="BI225" s="19" t="n">
        <v>1.04</v>
      </c>
      <c r="BJ225" s="19" t="n">
        <v>0</v>
      </c>
      <c r="BK225" s="19" t="n">
        <v>0.31</v>
      </c>
      <c r="BL225" s="19" t="n">
        <v>0</v>
      </c>
      <c r="BM225" s="19" t="n">
        <v>0</v>
      </c>
      <c r="BN225" s="19" t="n">
        <v>0</v>
      </c>
      <c r="BO225" s="19" t="n">
        <v>0.03</v>
      </c>
      <c r="BP225" s="19" t="n">
        <v>0.11</v>
      </c>
      <c r="BQ225" s="19" t="n">
        <v>1.17</v>
      </c>
      <c r="BR225" s="19" t="n">
        <v>0</v>
      </c>
      <c r="BS225" s="19" t="n">
        <v>0</v>
      </c>
      <c r="BT225" s="19" t="n">
        <v>0.27</v>
      </c>
      <c r="BU225" s="19" t="n">
        <v>0.03</v>
      </c>
      <c r="BV225" s="19" t="n">
        <v>0</v>
      </c>
      <c r="BW225" s="19" t="n">
        <v>0</v>
      </c>
      <c r="BX225" s="19" t="n">
        <v>0</v>
      </c>
      <c r="BY225" s="19" t="n">
        <v>0</v>
      </c>
      <c r="BZ225" s="19" t="n">
        <v>194.08</v>
      </c>
      <c r="CB225" s="19" t="n">
        <v>199.64</v>
      </c>
      <c r="CD225" s="19" t="n">
        <v>0</v>
      </c>
      <c r="CE225" s="19" t="n">
        <v>0</v>
      </c>
      <c r="CF225" s="19" t="n">
        <v>0</v>
      </c>
      <c r="CG225" s="19" t="n">
        <v>0</v>
      </c>
      <c r="CH225" s="19" t="n">
        <v>0</v>
      </c>
      <c r="CI225" s="19" t="n">
        <v>0</v>
      </c>
    </row>
    <row r="226" s="19" customFormat="true" ht="13.8" hidden="false" customHeight="false" outlineLevel="0" collapsed="false">
      <c r="A226" s="19" t="str">
        <f aca="false">"Фирм"</f>
        <v>Фирм</v>
      </c>
      <c r="B226" s="19" t="s">
        <v>150</v>
      </c>
      <c r="C226" s="20" t="str">
        <f aca="false">"90"</f>
        <v>90</v>
      </c>
      <c r="D226" s="20" t="n">
        <v>13.79</v>
      </c>
      <c r="E226" s="20" t="n">
        <v>13.47</v>
      </c>
      <c r="F226" s="20" t="n">
        <v>13.32</v>
      </c>
      <c r="G226" s="20" t="n">
        <v>229.39663</v>
      </c>
      <c r="H226" s="19" t="n">
        <v>4.2</v>
      </c>
      <c r="I226" s="19" t="n">
        <v>3.51</v>
      </c>
      <c r="J226" s="19" t="n">
        <v>0.03</v>
      </c>
      <c r="K226" s="19" t="n">
        <v>0</v>
      </c>
      <c r="L226" s="19" t="n">
        <v>1.65</v>
      </c>
      <c r="M226" s="19" t="n">
        <v>10.99</v>
      </c>
      <c r="N226" s="19" t="n">
        <v>0.68</v>
      </c>
      <c r="O226" s="19" t="n">
        <v>0</v>
      </c>
      <c r="P226" s="19" t="n">
        <v>0</v>
      </c>
      <c r="Q226" s="19" t="n">
        <v>0.13</v>
      </c>
      <c r="R226" s="19" t="n">
        <v>1.94</v>
      </c>
      <c r="S226" s="19" t="n">
        <v>343.61</v>
      </c>
      <c r="T226" s="19" t="n">
        <v>153.6</v>
      </c>
      <c r="U226" s="19" t="n">
        <v>36.86</v>
      </c>
      <c r="V226" s="19" t="n">
        <v>20.45</v>
      </c>
      <c r="W226" s="19" t="n">
        <v>133.38</v>
      </c>
      <c r="X226" s="19" t="n">
        <v>1.4</v>
      </c>
      <c r="Y226" s="19" t="n">
        <v>32.65</v>
      </c>
      <c r="Z226" s="19" t="n">
        <v>7.72</v>
      </c>
      <c r="AA226" s="19" t="n">
        <v>56.31</v>
      </c>
      <c r="AB226" s="19" t="n">
        <v>3.08</v>
      </c>
      <c r="AC226" s="19" t="n">
        <v>0.07</v>
      </c>
      <c r="AD226" s="19" t="n">
        <v>0.12</v>
      </c>
      <c r="AE226" s="19" t="n">
        <v>4.99</v>
      </c>
      <c r="AF226" s="19" t="n">
        <v>9.77</v>
      </c>
      <c r="AG226" s="19" t="n">
        <v>0.86</v>
      </c>
      <c r="AH226" s="19" t="n">
        <v>0</v>
      </c>
      <c r="AI226" s="19" t="n">
        <v>653.19</v>
      </c>
      <c r="AJ226" s="19" t="n">
        <v>712.51</v>
      </c>
      <c r="AK226" s="19" t="n">
        <v>1092.59</v>
      </c>
      <c r="AL226" s="19" t="n">
        <v>1279.45</v>
      </c>
      <c r="AM226" s="19" t="n">
        <v>326.75</v>
      </c>
      <c r="AN226" s="19" t="n">
        <v>620.34</v>
      </c>
      <c r="AO226" s="19" t="n">
        <v>8.81</v>
      </c>
      <c r="AP226" s="19" t="n">
        <v>636.62</v>
      </c>
      <c r="AQ226" s="19" t="n">
        <v>26.12</v>
      </c>
      <c r="AR226" s="19" t="n">
        <v>36.46</v>
      </c>
      <c r="AS226" s="19" t="n">
        <v>30.08</v>
      </c>
      <c r="AT226" s="19" t="n">
        <v>332.83</v>
      </c>
      <c r="AU226" s="19" t="n">
        <v>27.95</v>
      </c>
      <c r="AV226" s="19" t="n">
        <v>233.7</v>
      </c>
      <c r="AW226" s="19" t="n">
        <v>27.34</v>
      </c>
      <c r="AX226" s="19" t="n">
        <v>76.14</v>
      </c>
      <c r="AY226" s="19" t="n">
        <v>33.11</v>
      </c>
      <c r="AZ226" s="19" t="n">
        <v>430.85</v>
      </c>
      <c r="BA226" s="19" t="n">
        <v>160.3</v>
      </c>
      <c r="BB226" s="19" t="n">
        <v>0</v>
      </c>
      <c r="BC226" s="19" t="n">
        <v>0</v>
      </c>
      <c r="BD226" s="19" t="n">
        <v>0</v>
      </c>
      <c r="BE226" s="19" t="n">
        <v>0</v>
      </c>
      <c r="BF226" s="19" t="n">
        <v>0</v>
      </c>
      <c r="BG226" s="19" t="n">
        <v>0</v>
      </c>
      <c r="BH226" s="19" t="n">
        <v>0.01</v>
      </c>
      <c r="BI226" s="19" t="n">
        <v>0.24</v>
      </c>
      <c r="BJ226" s="19" t="n">
        <v>0.01</v>
      </c>
      <c r="BK226" s="19" t="n">
        <v>0.16</v>
      </c>
      <c r="BL226" s="19" t="n">
        <v>0.01</v>
      </c>
      <c r="BM226" s="19" t="n">
        <v>0.03</v>
      </c>
      <c r="BN226" s="19" t="n">
        <v>0</v>
      </c>
      <c r="BO226" s="19" t="n">
        <v>0</v>
      </c>
      <c r="BP226" s="19" t="n">
        <v>0</v>
      </c>
      <c r="BQ226" s="19" t="n">
        <v>0.9</v>
      </c>
      <c r="BR226" s="19" t="n">
        <v>0</v>
      </c>
      <c r="BS226" s="19" t="n">
        <v>0</v>
      </c>
      <c r="BT226" s="19" t="n">
        <v>2.26</v>
      </c>
      <c r="BU226" s="19" t="n">
        <v>0</v>
      </c>
      <c r="BV226" s="19" t="n">
        <v>0</v>
      </c>
      <c r="BW226" s="19" t="n">
        <v>0</v>
      </c>
      <c r="BX226" s="19" t="n">
        <v>0</v>
      </c>
      <c r="BY226" s="19" t="n">
        <v>0</v>
      </c>
      <c r="BZ226" s="19" t="n">
        <v>69.75</v>
      </c>
      <c r="CB226" s="19" t="n">
        <v>33.93</v>
      </c>
      <c r="CD226" s="19" t="n">
        <v>0</v>
      </c>
      <c r="CE226" s="19" t="n">
        <v>0</v>
      </c>
      <c r="CF226" s="19" t="n">
        <v>0</v>
      </c>
      <c r="CG226" s="19" t="n">
        <v>0</v>
      </c>
      <c r="CH226" s="19" t="n">
        <v>0</v>
      </c>
      <c r="CI226" s="19" t="n">
        <v>0</v>
      </c>
    </row>
    <row r="227" s="19" customFormat="true" ht="13.8" hidden="false" customHeight="false" outlineLevel="0" collapsed="false">
      <c r="A227" s="19" t="str">
        <f aca="false">"516"</f>
        <v>516</v>
      </c>
      <c r="B227" s="19" t="s">
        <v>93</v>
      </c>
      <c r="C227" s="20" t="str">
        <f aca="false">"150"</f>
        <v>150</v>
      </c>
      <c r="D227" s="20" t="n">
        <v>5.51</v>
      </c>
      <c r="E227" s="20" t="n">
        <v>4.57</v>
      </c>
      <c r="F227" s="20" t="n">
        <v>34.61</v>
      </c>
      <c r="G227" s="20" t="n">
        <v>201.10605</v>
      </c>
      <c r="H227" s="19" t="n">
        <v>2.79</v>
      </c>
      <c r="I227" s="19" t="n">
        <v>0.13</v>
      </c>
      <c r="J227" s="19" t="n">
        <v>2.79</v>
      </c>
      <c r="K227" s="19" t="n">
        <v>0</v>
      </c>
      <c r="L227" s="19" t="n">
        <v>0.87</v>
      </c>
      <c r="M227" s="19" t="n">
        <v>31.99</v>
      </c>
      <c r="N227" s="19" t="n">
        <v>1.75</v>
      </c>
      <c r="O227" s="19" t="n">
        <v>0</v>
      </c>
      <c r="P227" s="19" t="n">
        <v>0</v>
      </c>
      <c r="Q227" s="19" t="n">
        <v>0</v>
      </c>
      <c r="R227" s="19" t="n">
        <v>1.07</v>
      </c>
      <c r="S227" s="19" t="n">
        <v>233.7</v>
      </c>
      <c r="T227" s="19" t="n">
        <v>52.32</v>
      </c>
      <c r="U227" s="19" t="n">
        <v>12.17</v>
      </c>
      <c r="V227" s="19" t="n">
        <v>7.72</v>
      </c>
      <c r="W227" s="19" t="n">
        <v>42.5</v>
      </c>
      <c r="X227" s="19" t="n">
        <v>0.79</v>
      </c>
      <c r="Y227" s="19" t="n">
        <v>29.5</v>
      </c>
      <c r="Z227" s="19" t="n">
        <v>16.15</v>
      </c>
      <c r="AA227" s="19" t="n">
        <v>32.65</v>
      </c>
      <c r="AB227" s="19" t="n">
        <v>0.84</v>
      </c>
      <c r="AC227" s="19" t="n">
        <v>0.06</v>
      </c>
      <c r="AD227" s="19" t="n">
        <v>0.02</v>
      </c>
      <c r="AE227" s="19" t="n">
        <v>0.47</v>
      </c>
      <c r="AF227" s="19" t="n">
        <v>1.53</v>
      </c>
      <c r="AG227" s="19" t="n">
        <v>0</v>
      </c>
      <c r="AH227" s="19" t="n">
        <v>0</v>
      </c>
      <c r="AI227" s="19" t="n">
        <v>238.64</v>
      </c>
      <c r="AJ227" s="19" t="n">
        <v>218.14</v>
      </c>
      <c r="AK227" s="19" t="n">
        <v>408.71</v>
      </c>
      <c r="AL227" s="19" t="n">
        <v>127.51</v>
      </c>
      <c r="AM227" s="19" t="n">
        <v>77.83</v>
      </c>
      <c r="AN227" s="19" t="n">
        <v>158.03</v>
      </c>
      <c r="AO227" s="19" t="n">
        <v>51.66</v>
      </c>
      <c r="AP227" s="19" t="n">
        <v>253.6</v>
      </c>
      <c r="AQ227" s="19" t="n">
        <v>167.63</v>
      </c>
      <c r="AR227" s="19" t="n">
        <v>202.26</v>
      </c>
      <c r="AS227" s="19" t="n">
        <v>173.28</v>
      </c>
      <c r="AT227" s="19" t="n">
        <v>101.79</v>
      </c>
      <c r="AU227" s="19" t="n">
        <v>177.27</v>
      </c>
      <c r="AV227" s="19" t="n">
        <v>1557.34</v>
      </c>
      <c r="AW227" s="19" t="n">
        <v>0</v>
      </c>
      <c r="AX227" s="19" t="n">
        <v>490.7</v>
      </c>
      <c r="AY227" s="19" t="n">
        <v>253.98</v>
      </c>
      <c r="AZ227" s="19" t="n">
        <v>127.42</v>
      </c>
      <c r="BA227" s="19" t="n">
        <v>101.03</v>
      </c>
      <c r="BB227" s="19" t="n">
        <v>0.18</v>
      </c>
      <c r="BC227" s="19" t="n">
        <v>0.04</v>
      </c>
      <c r="BD227" s="19" t="n">
        <v>0.03</v>
      </c>
      <c r="BE227" s="19" t="n">
        <v>0.09</v>
      </c>
      <c r="BF227" s="19" t="n">
        <v>0.11</v>
      </c>
      <c r="BG227" s="19" t="n">
        <v>0.37</v>
      </c>
      <c r="BH227" s="19" t="n">
        <v>0</v>
      </c>
      <c r="BI227" s="19" t="n">
        <v>1.26</v>
      </c>
      <c r="BJ227" s="19" t="n">
        <v>0</v>
      </c>
      <c r="BK227" s="19" t="n">
        <v>0.36</v>
      </c>
      <c r="BL227" s="19" t="n">
        <v>0</v>
      </c>
      <c r="BM227" s="19" t="n">
        <v>0</v>
      </c>
      <c r="BN227" s="19" t="n">
        <v>0</v>
      </c>
      <c r="BO227" s="19" t="n">
        <v>0</v>
      </c>
      <c r="BP227" s="19" t="n">
        <v>0.14</v>
      </c>
      <c r="BQ227" s="19" t="n">
        <v>1.09</v>
      </c>
      <c r="BR227" s="19" t="n">
        <v>0</v>
      </c>
      <c r="BS227" s="19" t="n">
        <v>0</v>
      </c>
      <c r="BT227" s="19" t="n">
        <v>0.24</v>
      </c>
      <c r="BU227" s="19" t="n">
        <v>0.01</v>
      </c>
      <c r="BV227" s="19" t="n">
        <v>0</v>
      </c>
      <c r="BW227" s="19" t="n">
        <v>0</v>
      </c>
      <c r="BX227" s="19" t="n">
        <v>0</v>
      </c>
      <c r="BY227" s="19" t="n">
        <v>0</v>
      </c>
      <c r="BZ227" s="19" t="n">
        <v>7.63</v>
      </c>
      <c r="CB227" s="19" t="n">
        <v>32.19</v>
      </c>
      <c r="CD227" s="19" t="n">
        <v>0</v>
      </c>
      <c r="CE227" s="19" t="n">
        <v>0</v>
      </c>
      <c r="CF227" s="19" t="n">
        <v>0</v>
      </c>
      <c r="CG227" s="19" t="n">
        <v>0</v>
      </c>
      <c r="CH227" s="19" t="n">
        <v>0</v>
      </c>
      <c r="CI227" s="19" t="n">
        <v>0</v>
      </c>
    </row>
    <row r="228" s="19" customFormat="true" ht="13.8" hidden="false" customHeight="false" outlineLevel="0" collapsed="false">
      <c r="A228" s="19" t="str">
        <f aca="false">"-"</f>
        <v>-</v>
      </c>
      <c r="B228" s="19" t="s">
        <v>151</v>
      </c>
      <c r="C228" s="20" t="str">
        <f aca="false">"200"</f>
        <v>200</v>
      </c>
      <c r="D228" s="20" t="n">
        <v>1</v>
      </c>
      <c r="E228" s="20" t="n">
        <v>0.2</v>
      </c>
      <c r="F228" s="20" t="n">
        <v>20.6</v>
      </c>
      <c r="G228" s="20" t="n">
        <v>86.48</v>
      </c>
      <c r="H228" s="19" t="n">
        <v>0</v>
      </c>
      <c r="I228" s="19" t="n">
        <v>0</v>
      </c>
      <c r="J228" s="19" t="n">
        <v>0</v>
      </c>
      <c r="K228" s="19" t="n">
        <v>0</v>
      </c>
      <c r="L228" s="19" t="n">
        <v>19.8</v>
      </c>
      <c r="M228" s="19" t="n">
        <v>0.4</v>
      </c>
      <c r="N228" s="19" t="n">
        <v>0.4</v>
      </c>
      <c r="O228" s="19" t="n">
        <v>0</v>
      </c>
      <c r="P228" s="19" t="n">
        <v>0</v>
      </c>
      <c r="Q228" s="19" t="n">
        <v>1</v>
      </c>
      <c r="R228" s="19" t="n">
        <v>0.6</v>
      </c>
      <c r="S228" s="19" t="n">
        <v>52</v>
      </c>
      <c r="T228" s="19" t="n">
        <v>240</v>
      </c>
      <c r="U228" s="19" t="n">
        <v>14</v>
      </c>
      <c r="V228" s="19" t="n">
        <v>8</v>
      </c>
      <c r="W228" s="19" t="n">
        <v>14</v>
      </c>
      <c r="X228" s="19" t="n">
        <v>2.8</v>
      </c>
      <c r="Y228" s="19" t="n">
        <v>0</v>
      </c>
      <c r="Z228" s="19" t="n">
        <v>0</v>
      </c>
      <c r="AA228" s="19" t="n">
        <v>0</v>
      </c>
      <c r="AB228" s="19" t="n">
        <v>0.2</v>
      </c>
      <c r="AC228" s="19" t="n">
        <v>0.02</v>
      </c>
      <c r="AD228" s="19" t="n">
        <v>0.02</v>
      </c>
      <c r="AE228" s="19" t="n">
        <v>0.2</v>
      </c>
      <c r="AF228" s="19" t="n">
        <v>0.4</v>
      </c>
      <c r="AG228" s="19" t="n">
        <v>4</v>
      </c>
      <c r="AH228" s="19" t="n">
        <v>0.4</v>
      </c>
      <c r="AI228" s="19" t="n">
        <v>0</v>
      </c>
      <c r="AJ228" s="19" t="n">
        <v>0</v>
      </c>
      <c r="AK228" s="19" t="n">
        <v>28</v>
      </c>
      <c r="AL228" s="19" t="n">
        <v>28</v>
      </c>
      <c r="AM228" s="19" t="n">
        <v>4</v>
      </c>
      <c r="AN228" s="19" t="n">
        <v>16</v>
      </c>
      <c r="AO228" s="19" t="n">
        <v>4</v>
      </c>
      <c r="AP228" s="19" t="n">
        <v>14</v>
      </c>
      <c r="AQ228" s="19" t="n">
        <v>26</v>
      </c>
      <c r="AR228" s="19" t="n">
        <v>16</v>
      </c>
      <c r="AS228" s="19" t="n">
        <v>116</v>
      </c>
      <c r="AT228" s="19" t="n">
        <v>10</v>
      </c>
      <c r="AU228" s="19" t="n">
        <v>22</v>
      </c>
      <c r="AV228" s="19" t="n">
        <v>64</v>
      </c>
      <c r="AW228" s="19" t="n">
        <v>0</v>
      </c>
      <c r="AX228" s="19" t="n">
        <v>20</v>
      </c>
      <c r="AY228" s="19" t="n">
        <v>24</v>
      </c>
      <c r="AZ228" s="19" t="n">
        <v>10</v>
      </c>
      <c r="BA228" s="19" t="n">
        <v>8</v>
      </c>
      <c r="BB228" s="19" t="n">
        <v>0</v>
      </c>
      <c r="BC228" s="19" t="n">
        <v>0</v>
      </c>
      <c r="BD228" s="19" t="n">
        <v>0</v>
      </c>
      <c r="BE228" s="19" t="n">
        <v>0</v>
      </c>
      <c r="BF228" s="19" t="n">
        <v>0</v>
      </c>
      <c r="BG228" s="19" t="n">
        <v>0</v>
      </c>
      <c r="BH228" s="19" t="n">
        <v>0</v>
      </c>
      <c r="BI228" s="19" t="n">
        <v>0</v>
      </c>
      <c r="BJ228" s="19" t="n">
        <v>0</v>
      </c>
      <c r="BK228" s="19" t="n">
        <v>0</v>
      </c>
      <c r="BL228" s="19" t="n">
        <v>0</v>
      </c>
      <c r="BM228" s="19" t="n">
        <v>0</v>
      </c>
      <c r="BN228" s="19" t="n">
        <v>0</v>
      </c>
      <c r="BO228" s="19" t="n">
        <v>0</v>
      </c>
      <c r="BP228" s="19" t="n">
        <v>0</v>
      </c>
      <c r="BQ228" s="19" t="n">
        <v>0</v>
      </c>
      <c r="BR228" s="19" t="n">
        <v>0</v>
      </c>
      <c r="BS228" s="19" t="n">
        <v>0</v>
      </c>
      <c r="BT228" s="19" t="n">
        <v>0</v>
      </c>
      <c r="BU228" s="19" t="n">
        <v>0</v>
      </c>
      <c r="BV228" s="19" t="n">
        <v>0</v>
      </c>
      <c r="BW228" s="19" t="n">
        <v>0</v>
      </c>
      <c r="BX228" s="19" t="n">
        <v>0</v>
      </c>
      <c r="BY228" s="19" t="n">
        <v>0</v>
      </c>
      <c r="BZ228" s="19" t="n">
        <v>176.2</v>
      </c>
      <c r="CB228" s="19" t="n">
        <v>0</v>
      </c>
      <c r="CD228" s="19" t="n">
        <v>0</v>
      </c>
      <c r="CE228" s="19" t="n">
        <v>0</v>
      </c>
      <c r="CF228" s="19" t="n">
        <v>0</v>
      </c>
      <c r="CG228" s="19" t="n">
        <v>0</v>
      </c>
      <c r="CH228" s="19" t="n">
        <v>0</v>
      </c>
      <c r="CI228" s="19" t="n">
        <v>0</v>
      </c>
    </row>
    <row r="229" s="21" customFormat="true" ht="13.8" hidden="false" customHeight="false" outlineLevel="0" collapsed="false">
      <c r="B229" s="21" t="s">
        <v>95</v>
      </c>
      <c r="C229" s="22" t="str">
        <f aca="false">"70"</f>
        <v>70</v>
      </c>
      <c r="D229" s="22" t="n">
        <v>4.53</v>
      </c>
      <c r="E229" s="22" t="n">
        <v>0.82</v>
      </c>
      <c r="F229" s="22" t="n">
        <v>28.61</v>
      </c>
      <c r="G229" s="22" t="n">
        <v>132.65868</v>
      </c>
      <c r="H229" s="21" t="n">
        <v>0.14</v>
      </c>
      <c r="I229" s="21" t="n">
        <v>0</v>
      </c>
      <c r="J229" s="21" t="n">
        <v>0</v>
      </c>
      <c r="K229" s="21" t="n">
        <v>0</v>
      </c>
      <c r="L229" s="21" t="n">
        <v>0.82</v>
      </c>
      <c r="M229" s="21" t="n">
        <v>22.09</v>
      </c>
      <c r="N229" s="21" t="n">
        <v>5.69</v>
      </c>
      <c r="O229" s="21" t="n">
        <v>0</v>
      </c>
      <c r="P229" s="21" t="n">
        <v>0</v>
      </c>
      <c r="Q229" s="21" t="n">
        <v>0.69</v>
      </c>
      <c r="R229" s="21" t="n">
        <v>1.72</v>
      </c>
      <c r="S229" s="21" t="n">
        <v>418.46</v>
      </c>
      <c r="T229" s="21" t="n">
        <v>168.07</v>
      </c>
      <c r="U229" s="21" t="n">
        <v>24.01</v>
      </c>
      <c r="V229" s="21" t="n">
        <v>32.24</v>
      </c>
      <c r="W229" s="21" t="n">
        <v>108.39</v>
      </c>
      <c r="X229" s="21" t="n">
        <v>2.68</v>
      </c>
      <c r="Y229" s="21" t="n">
        <v>0</v>
      </c>
      <c r="Z229" s="21" t="n">
        <v>3.43</v>
      </c>
      <c r="AA229" s="21" t="n">
        <v>0.7</v>
      </c>
      <c r="AB229" s="21" t="n">
        <v>0.98</v>
      </c>
      <c r="AC229" s="21" t="n">
        <v>0.12</v>
      </c>
      <c r="AD229" s="21" t="n">
        <v>0.05</v>
      </c>
      <c r="AE229" s="21" t="n">
        <v>0.48</v>
      </c>
      <c r="AF229" s="21" t="n">
        <v>1.4</v>
      </c>
      <c r="AG229" s="21" t="n">
        <v>0</v>
      </c>
      <c r="AH229" s="21" t="n">
        <v>0</v>
      </c>
      <c r="AI229" s="21" t="n">
        <v>220.89</v>
      </c>
      <c r="AJ229" s="21" t="n">
        <v>170.13</v>
      </c>
      <c r="AK229" s="21" t="n">
        <v>292.92</v>
      </c>
      <c r="AL229" s="21" t="n">
        <v>152.98</v>
      </c>
      <c r="AM229" s="21" t="n">
        <v>63.8</v>
      </c>
      <c r="AN229" s="21" t="n">
        <v>135.83</v>
      </c>
      <c r="AO229" s="21" t="n">
        <v>54.88</v>
      </c>
      <c r="AP229" s="21" t="n">
        <v>254.51</v>
      </c>
      <c r="AQ229" s="21" t="n">
        <v>203.74</v>
      </c>
      <c r="AR229" s="21" t="n">
        <v>199.63</v>
      </c>
      <c r="AS229" s="21" t="n">
        <v>318.3</v>
      </c>
      <c r="AT229" s="21" t="n">
        <v>85.06</v>
      </c>
      <c r="AU229" s="21" t="n">
        <v>212.66</v>
      </c>
      <c r="AV229" s="21" t="n">
        <v>1048.89</v>
      </c>
      <c r="AW229" s="21" t="n">
        <v>0</v>
      </c>
      <c r="AX229" s="21" t="n">
        <v>360.84</v>
      </c>
      <c r="AY229" s="21" t="n">
        <v>199.63</v>
      </c>
      <c r="AZ229" s="21" t="n">
        <v>123.48</v>
      </c>
      <c r="BA229" s="21" t="n">
        <v>89.18</v>
      </c>
      <c r="BB229" s="21" t="n">
        <v>0</v>
      </c>
      <c r="BC229" s="21" t="n">
        <v>0</v>
      </c>
      <c r="BD229" s="21" t="n">
        <v>0</v>
      </c>
      <c r="BE229" s="21" t="n">
        <v>0</v>
      </c>
      <c r="BF229" s="21" t="n">
        <v>0</v>
      </c>
      <c r="BG229" s="21" t="n">
        <v>0</v>
      </c>
      <c r="BH229" s="21" t="n">
        <v>0</v>
      </c>
      <c r="BI229" s="21" t="n">
        <v>0.1</v>
      </c>
      <c r="BJ229" s="21" t="n">
        <v>0</v>
      </c>
      <c r="BK229" s="21" t="n">
        <v>0.01</v>
      </c>
      <c r="BL229" s="21" t="n">
        <v>0.01</v>
      </c>
      <c r="BM229" s="21" t="n">
        <v>0</v>
      </c>
      <c r="BN229" s="21" t="n">
        <v>0</v>
      </c>
      <c r="BO229" s="21" t="n">
        <v>0</v>
      </c>
      <c r="BP229" s="21" t="n">
        <v>0.01</v>
      </c>
      <c r="BQ229" s="21" t="n">
        <v>0.08</v>
      </c>
      <c r="BR229" s="21" t="n">
        <v>0</v>
      </c>
      <c r="BS229" s="21" t="n">
        <v>0</v>
      </c>
      <c r="BT229" s="21" t="n">
        <v>0.33</v>
      </c>
      <c r="BU229" s="21" t="n">
        <v>0.05</v>
      </c>
      <c r="BV229" s="21" t="n">
        <v>0</v>
      </c>
      <c r="BW229" s="21" t="n">
        <v>0</v>
      </c>
      <c r="BX229" s="21" t="n">
        <v>0</v>
      </c>
      <c r="BY229" s="21" t="n">
        <v>0</v>
      </c>
      <c r="BZ229" s="21" t="n">
        <v>32.9</v>
      </c>
      <c r="CB229" s="21" t="n">
        <v>0.57</v>
      </c>
      <c r="CD229" s="21" t="n">
        <v>0</v>
      </c>
      <c r="CE229" s="21" t="n">
        <v>0</v>
      </c>
      <c r="CF229" s="21" t="n">
        <v>0</v>
      </c>
      <c r="CG229" s="21" t="n">
        <v>0</v>
      </c>
      <c r="CH229" s="21" t="n">
        <v>0</v>
      </c>
      <c r="CI229" s="21" t="n">
        <v>0</v>
      </c>
    </row>
    <row r="230" s="23" customFormat="true" ht="13.8" hidden="false" customHeight="false" outlineLevel="0" collapsed="false">
      <c r="B230" s="23" t="s">
        <v>96</v>
      </c>
      <c r="C230" s="24"/>
      <c r="D230" s="24" t="n">
        <f aca="false">SUM(D224:D229)</f>
        <v>30.82</v>
      </c>
      <c r="E230" s="24" t="n">
        <f aca="false">SUM(E224:E229)</f>
        <v>25.86</v>
      </c>
      <c r="F230" s="24" t="n">
        <f aca="false">SUM(F224:F229)</f>
        <v>123.85</v>
      </c>
      <c r="G230" s="24" t="n">
        <f aca="false">SUM(G224:G229)</f>
        <v>833.9085417</v>
      </c>
      <c r="H230" s="23" t="n">
        <f aca="false">SUM(H224:H229)</f>
        <v>9.74</v>
      </c>
      <c r="I230" s="23" t="n">
        <f aca="false">SUM(I224:I229)</f>
        <v>5.69</v>
      </c>
      <c r="J230" s="23" t="n">
        <f aca="false">SUM(J224:J229)</f>
        <v>3.2</v>
      </c>
      <c r="K230" s="23" t="n">
        <f aca="false">SUM(K224:K229)</f>
        <v>0</v>
      </c>
      <c r="L230" s="23" t="n">
        <f aca="false">SUM(L224:L229)</f>
        <v>31.33</v>
      </c>
      <c r="M230" s="23" t="n">
        <f aca="false">SUM(M224:M229)</f>
        <v>79.79</v>
      </c>
      <c r="N230" s="23" t="n">
        <f aca="false">SUM(N224:N229)</f>
        <v>12.71</v>
      </c>
      <c r="O230" s="23" t="n">
        <f aca="false">SUM(O224:O229)</f>
        <v>0</v>
      </c>
      <c r="P230" s="23" t="n">
        <f aca="false">SUM(P224:P229)</f>
        <v>0</v>
      </c>
      <c r="Q230" s="23" t="n">
        <f aca="false">SUM(Q224:Q229)</f>
        <v>2.1</v>
      </c>
      <c r="R230" s="23" t="n">
        <f aca="false">SUM(R224:R229)</f>
        <v>7.42</v>
      </c>
      <c r="S230" s="23" t="n">
        <f aca="false">SUM(S224:S229)</f>
        <v>1258.22</v>
      </c>
      <c r="T230" s="23" t="n">
        <f aca="false">SUM(T224:T229)</f>
        <v>1199.47</v>
      </c>
      <c r="U230" s="23" t="n">
        <f aca="false">SUM(U224:U229)</f>
        <v>147.36</v>
      </c>
      <c r="V230" s="23" t="n">
        <f aca="false">SUM(V224:V229)</f>
        <v>112.42</v>
      </c>
      <c r="W230" s="23" t="n">
        <f aca="false">SUM(W224:W229)</f>
        <v>409.82</v>
      </c>
      <c r="X230" s="23" t="n">
        <f aca="false">SUM(X224:X229)</f>
        <v>9.83</v>
      </c>
      <c r="Y230" s="23" t="n">
        <f aca="false">SUM(Y224:Y229)</f>
        <v>85.75</v>
      </c>
      <c r="Z230" s="23" t="n">
        <f aca="false">SUM(Z224:Z229)</f>
        <v>1760.18</v>
      </c>
      <c r="AA230" s="23" t="n">
        <f aca="false">SUM(AA224:AA229)</f>
        <v>422.05</v>
      </c>
      <c r="AB230" s="23" t="n">
        <f aca="false">SUM(AB224:AB229)</f>
        <v>6.78</v>
      </c>
      <c r="AC230" s="23" t="n">
        <f aca="false">SUM(AC224:AC229)</f>
        <v>0.48</v>
      </c>
      <c r="AD230" s="23" t="n">
        <f aca="false">SUM(AD224:AD229)</f>
        <v>0.29</v>
      </c>
      <c r="AE230" s="23" t="n">
        <f aca="false">SUM(AE224:AE229)</f>
        <v>7.44</v>
      </c>
      <c r="AF230" s="23" t="n">
        <f aca="false">SUM(AF224:AF229)</f>
        <v>15.78</v>
      </c>
      <c r="AG230" s="23" t="n">
        <f aca="false">SUM(AG224:AG229)</f>
        <v>30.37</v>
      </c>
      <c r="AH230" s="23" t="n">
        <f aca="false">SUM(AH224:AH229)</f>
        <v>0.4</v>
      </c>
      <c r="AI230" s="23" t="n">
        <f aca="false">SUM(AI224:AI229)</f>
        <v>1354.61</v>
      </c>
      <c r="AJ230" s="23" t="n">
        <f aca="false">SUM(AJ224:AJ229)</f>
        <v>1359.33</v>
      </c>
      <c r="AK230" s="23" t="n">
        <f aca="false">SUM(AK224:AK229)</f>
        <v>2203.11</v>
      </c>
      <c r="AL230" s="23" t="n">
        <f aca="false">SUM(AL224:AL229)</f>
        <v>1950.14</v>
      </c>
      <c r="AM230" s="23" t="n">
        <f aca="false">SUM(AM224:AM229)</f>
        <v>528.42</v>
      </c>
      <c r="AN230" s="23" t="n">
        <f aca="false">SUM(AN224:AN229)</f>
        <v>1137.19</v>
      </c>
      <c r="AO230" s="23" t="n">
        <f aca="false">SUM(AO224:AO229)</f>
        <v>185</v>
      </c>
      <c r="AP230" s="23" t="n">
        <f aca="false">SUM(AP224:AP229)</f>
        <v>1404.24</v>
      </c>
      <c r="AQ230" s="23" t="n">
        <f aca="false">SUM(AQ224:AQ229)</f>
        <v>665.32</v>
      </c>
      <c r="AR230" s="23" t="n">
        <f aca="false">SUM(AR224:AR229)</f>
        <v>879.81</v>
      </c>
      <c r="AS230" s="23" t="n">
        <f aca="false">SUM(AS224:AS229)</f>
        <v>1202.25</v>
      </c>
      <c r="AT230" s="23" t="n">
        <f aca="false">SUM(AT224:AT229)</f>
        <v>641.22</v>
      </c>
      <c r="AU230" s="23" t="n">
        <f aca="false">SUM(AU224:AU229)</f>
        <v>668.74</v>
      </c>
      <c r="AV230" s="23" t="n">
        <f aca="false">SUM(AV224:AV229)</f>
        <v>3776.99</v>
      </c>
      <c r="AW230" s="23" t="n">
        <f aca="false">SUM(AW224:AW229)</f>
        <v>27.34</v>
      </c>
      <c r="AX230" s="23" t="n">
        <f aca="false">SUM(AX224:AX229)</f>
        <v>1121.69</v>
      </c>
      <c r="AY230" s="23" t="n">
        <f aca="false">SUM(AY224:AY229)</f>
        <v>718.83</v>
      </c>
      <c r="AZ230" s="23" t="n">
        <f aca="false">SUM(AZ224:AZ229)</f>
        <v>865.58</v>
      </c>
      <c r="BA230" s="23" t="n">
        <f aca="false">SUM(BA224:BA229)</f>
        <v>423.86</v>
      </c>
      <c r="BB230" s="23" t="n">
        <f aca="false">SUM(BB224:BB229)</f>
        <v>0.33</v>
      </c>
      <c r="BC230" s="23" t="n">
        <f aca="false">SUM(BC224:BC229)</f>
        <v>0.07</v>
      </c>
      <c r="BD230" s="23" t="n">
        <f aca="false">SUM(BD224:BD229)</f>
        <v>0.06</v>
      </c>
      <c r="BE230" s="23" t="n">
        <f aca="false">SUM(BE224:BE229)</f>
        <v>0.16</v>
      </c>
      <c r="BF230" s="23" t="n">
        <f aca="false">SUM(BF224:BF229)</f>
        <v>0.2</v>
      </c>
      <c r="BG230" s="23" t="n">
        <f aca="false">SUM(BG224:BG229)</f>
        <v>0.68</v>
      </c>
      <c r="BH230" s="23" t="n">
        <f aca="false">SUM(BH224:BH229)</f>
        <v>0.01</v>
      </c>
      <c r="BI230" s="23" t="n">
        <f aca="false">SUM(BI224:BI229)</f>
        <v>2.82</v>
      </c>
      <c r="BJ230" s="23" t="n">
        <f aca="false">SUM(BJ224:BJ229)</f>
        <v>0.01</v>
      </c>
      <c r="BK230" s="23" t="n">
        <f aca="false">SUM(BK224:BK229)</f>
        <v>0.96</v>
      </c>
      <c r="BL230" s="23" t="n">
        <f aca="false">SUM(BL224:BL229)</f>
        <v>0.03</v>
      </c>
      <c r="BM230" s="23" t="n">
        <f aca="false">SUM(BM224:BM229)</f>
        <v>0.05</v>
      </c>
      <c r="BN230" s="23" t="n">
        <f aca="false">SUM(BN224:BN229)</f>
        <v>0</v>
      </c>
      <c r="BO230" s="23" t="n">
        <f aca="false">SUM(BO224:BO229)</f>
        <v>0.03</v>
      </c>
      <c r="BP230" s="23" t="n">
        <f aca="false">SUM(BP224:BP229)</f>
        <v>0.26</v>
      </c>
      <c r="BQ230" s="23" t="n">
        <f aca="false">SUM(BQ224:BQ229)</f>
        <v>3.94</v>
      </c>
      <c r="BR230" s="23" t="n">
        <f aca="false">SUM(BR224:BR229)</f>
        <v>0</v>
      </c>
      <c r="BS230" s="23" t="n">
        <f aca="false">SUM(BS224:BS229)</f>
        <v>0</v>
      </c>
      <c r="BT230" s="23" t="n">
        <f aca="false">SUM(BT224:BT229)</f>
        <v>4.83</v>
      </c>
      <c r="BU230" s="23" t="n">
        <f aca="false">SUM(BU224:BU229)</f>
        <v>0.09</v>
      </c>
      <c r="BV230" s="23" t="n">
        <f aca="false">SUM(BV224:BV229)</f>
        <v>0</v>
      </c>
      <c r="BW230" s="23" t="n">
        <f aca="false">SUM(BW224:BW229)</f>
        <v>0</v>
      </c>
      <c r="BX230" s="23" t="n">
        <f aca="false">SUM(BX224:BX229)</f>
        <v>0</v>
      </c>
      <c r="BY230" s="23" t="n">
        <f aca="false">SUM(BY224:BY229)</f>
        <v>0</v>
      </c>
      <c r="BZ230" s="23" t="n">
        <f aca="false">SUM(BZ224:BZ229)</f>
        <v>529.23</v>
      </c>
      <c r="CA230" s="23" t="n">
        <f aca="false">$G$230/$G$231*100</f>
        <v>60.5985978991188</v>
      </c>
      <c r="CB230" s="23" t="n">
        <v>296.48</v>
      </c>
      <c r="CD230" s="23" t="n">
        <v>0</v>
      </c>
      <c r="CE230" s="23" t="n">
        <v>0</v>
      </c>
      <c r="CF230" s="23" t="n">
        <v>0</v>
      </c>
      <c r="CG230" s="23" t="n">
        <v>0</v>
      </c>
      <c r="CH230" s="23" t="n">
        <v>0</v>
      </c>
      <c r="CI230" s="23" t="n">
        <v>0</v>
      </c>
    </row>
    <row r="231" s="23" customFormat="true" ht="13.8" hidden="false" customHeight="false" outlineLevel="0" collapsed="false">
      <c r="B231" s="23" t="s">
        <v>97</v>
      </c>
      <c r="C231" s="24"/>
      <c r="D231" s="34" t="n">
        <f aca="false">D222+D230</f>
        <v>50.35</v>
      </c>
      <c r="E231" s="34" t="n">
        <f aca="false">E222+E230</f>
        <v>40.22</v>
      </c>
      <c r="F231" s="34" t="n">
        <f aca="false">F222+F230</f>
        <v>208.41</v>
      </c>
      <c r="G231" s="34" t="n">
        <f aca="false">G222+G230</f>
        <v>1376.1185417</v>
      </c>
      <c r="H231" s="34" t="n">
        <f aca="false">H222+H230</f>
        <v>18.35</v>
      </c>
      <c r="I231" s="34" t="n">
        <f aca="false">I222+I230</f>
        <v>5.78</v>
      </c>
      <c r="J231" s="34" t="n">
        <f aca="false">J222+J230</f>
        <v>5.27</v>
      </c>
      <c r="K231" s="34" t="n">
        <f aca="false">K222+K230</f>
        <v>0</v>
      </c>
      <c r="L231" s="34" t="n">
        <f aca="false">L222+L230</f>
        <v>55.8</v>
      </c>
      <c r="M231" s="34" t="n">
        <f aca="false">M222+M230</f>
        <v>136.84</v>
      </c>
      <c r="N231" s="34" t="n">
        <f aca="false">N222+N230</f>
        <v>15.75</v>
      </c>
      <c r="O231" s="34" t="n">
        <f aca="false">O222+O230</f>
        <v>0</v>
      </c>
      <c r="P231" s="34" t="n">
        <f aca="false">P222+P230</f>
        <v>0</v>
      </c>
      <c r="Q231" s="34" t="n">
        <f aca="false">Q222+Q230</f>
        <v>2.75</v>
      </c>
      <c r="R231" s="34" t="n">
        <f aca="false">R222+R230</f>
        <v>12.18</v>
      </c>
      <c r="S231" s="34" t="n">
        <f aca="false">S222+S230</f>
        <v>1833.88</v>
      </c>
      <c r="T231" s="34" t="n">
        <f aca="false">T222+T230</f>
        <v>1613.49</v>
      </c>
      <c r="U231" s="34" t="n">
        <f aca="false">U222+U230</f>
        <v>521.58</v>
      </c>
      <c r="V231" s="34" t="n">
        <f aca="false">V222+V230</f>
        <v>195.43</v>
      </c>
      <c r="W231" s="34" t="n">
        <f aca="false">W222+W230</f>
        <v>777.2</v>
      </c>
      <c r="X231" s="34" t="n">
        <f aca="false">X222+X230</f>
        <v>12.11</v>
      </c>
      <c r="Y231" s="34" t="n">
        <f aca="false">Y222+Y230</f>
        <v>149.74</v>
      </c>
      <c r="Z231" s="34" t="n">
        <f aca="false">Z222+Z230</f>
        <v>1819.09</v>
      </c>
      <c r="AA231" s="34" t="n">
        <f aca="false">AA222+AA230</f>
        <v>520.49</v>
      </c>
      <c r="AB231" s="34" t="n">
        <f aca="false">AB222+AB230</f>
        <v>7.04</v>
      </c>
      <c r="AC231" s="34" t="n">
        <f aca="false">AC222+AC230</f>
        <v>0.7</v>
      </c>
      <c r="AD231" s="34" t="n">
        <f aca="false">AD222+AD230</f>
        <v>0.61</v>
      </c>
      <c r="AE231" s="34" t="n">
        <f aca="false">AE222+AE230</f>
        <v>8.33</v>
      </c>
      <c r="AF231" s="34" t="n">
        <f aca="false">AF222+AF230</f>
        <v>20.95</v>
      </c>
      <c r="AG231" s="34" t="n">
        <f aca="false">AG222+AG230</f>
        <v>31.49</v>
      </c>
      <c r="AH231" s="34" t="n">
        <f aca="false">AH222+AH230</f>
        <v>0.4</v>
      </c>
      <c r="AI231" s="34" t="n">
        <f aca="false">AI222+AI230</f>
        <v>2298.19</v>
      </c>
      <c r="AJ231" s="34" t="n">
        <f aca="false">AJ222+AJ230</f>
        <v>2229.45</v>
      </c>
      <c r="AK231" s="34" t="n">
        <f aca="false">AK222+AK230</f>
        <v>4079.03</v>
      </c>
      <c r="AL231" s="34" t="n">
        <f aca="false">AL222+AL230</f>
        <v>2829.84</v>
      </c>
      <c r="AM231" s="34" t="n">
        <f aca="false">AM222+AM230</f>
        <v>946.88</v>
      </c>
      <c r="AN231" s="34" t="n">
        <f aca="false">AN222+AN230</f>
        <v>1826.24</v>
      </c>
      <c r="AO231" s="34" t="n">
        <f aca="false">AO222+AO230</f>
        <v>498.77</v>
      </c>
      <c r="AP231" s="34" t="n">
        <f aca="false">AP222+AP230</f>
        <v>2361.59</v>
      </c>
      <c r="AQ231" s="34" t="n">
        <f aca="false">AQ222+AQ230</f>
        <v>1418.42</v>
      </c>
      <c r="AR231" s="34" t="n">
        <f aca="false">AR222+AR230</f>
        <v>1396.41</v>
      </c>
      <c r="AS231" s="34" t="n">
        <f aca="false">AS222+AS230</f>
        <v>1894.68</v>
      </c>
      <c r="AT231" s="34" t="n">
        <f aca="false">AT222+AT230</f>
        <v>949.11</v>
      </c>
      <c r="AU231" s="34" t="n">
        <f aca="false">AU222+AU230</f>
        <v>1029.77</v>
      </c>
      <c r="AV231" s="34" t="n">
        <f aca="false">AV222+AV230</f>
        <v>6790.74</v>
      </c>
      <c r="AW231" s="34" t="n">
        <f aca="false">AW222+AW230</f>
        <v>28.62</v>
      </c>
      <c r="AX231" s="34" t="n">
        <f aca="false">AX222+AX230</f>
        <v>2298.12</v>
      </c>
      <c r="AY231" s="34" t="n">
        <f aca="false">AY222+AY230</f>
        <v>1410.27</v>
      </c>
      <c r="AZ231" s="34" t="n">
        <f aca="false">AZ222+AZ230</f>
        <v>1716.5</v>
      </c>
      <c r="BA231" s="34" t="n">
        <f aca="false">BA222+BA230</f>
        <v>678.16</v>
      </c>
      <c r="BB231" s="34" t="n">
        <f aca="false">BB222+BB230</f>
        <v>0.43</v>
      </c>
      <c r="BC231" s="34" t="n">
        <f aca="false">BC222+BC230</f>
        <v>0.13</v>
      </c>
      <c r="BD231" s="34" t="n">
        <f aca="false">BD222+BD230</f>
        <v>0.14</v>
      </c>
      <c r="BE231" s="34" t="n">
        <f aca="false">BE222+BE230</f>
        <v>0.38</v>
      </c>
      <c r="BF231" s="34" t="n">
        <f aca="false">BF222+BF230</f>
        <v>0.45</v>
      </c>
      <c r="BG231" s="34" t="n">
        <f aca="false">BG222+BG230</f>
        <v>1.49</v>
      </c>
      <c r="BH231" s="34" t="n">
        <f aca="false">BH222+BH230</f>
        <v>0.07</v>
      </c>
      <c r="BI231" s="34" t="n">
        <f aca="false">BI222+BI230</f>
        <v>4.82</v>
      </c>
      <c r="BJ231" s="34" t="n">
        <f aca="false">BJ222+BJ230</f>
        <v>0.03</v>
      </c>
      <c r="BK231" s="34" t="n">
        <f aca="false">BK222+BK230</f>
        <v>1.48</v>
      </c>
      <c r="BL231" s="34" t="n">
        <f aca="false">BL222+BL230</f>
        <v>0.06</v>
      </c>
      <c r="BM231" s="34" t="n">
        <f aca="false">BM222+BM230</f>
        <v>0.07</v>
      </c>
      <c r="BN231" s="34" t="n">
        <f aca="false">BN222+BN230</f>
        <v>0</v>
      </c>
      <c r="BO231" s="34" t="n">
        <f aca="false">BO222+BO230</f>
        <v>0.16</v>
      </c>
      <c r="BP231" s="34" t="n">
        <f aca="false">BP222+BP230</f>
        <v>0.46</v>
      </c>
      <c r="BQ231" s="34" t="n">
        <f aca="false">BQ222+BQ230</f>
        <v>5.66</v>
      </c>
      <c r="BR231" s="34" t="n">
        <f aca="false">BR222+BR230</f>
        <v>0</v>
      </c>
      <c r="BS231" s="34" t="n">
        <f aca="false">BS222+BS230</f>
        <v>0</v>
      </c>
      <c r="BT231" s="34" t="n">
        <f aca="false">BT222+BT230</f>
        <v>6.05</v>
      </c>
      <c r="BU231" s="34" t="n">
        <f aca="false">BU222+BU230</f>
        <v>0.12</v>
      </c>
      <c r="BV231" s="34" t="n">
        <f aca="false">BV222+BV230</f>
        <v>0</v>
      </c>
      <c r="BW231" s="34" t="n">
        <f aca="false">BW222+BW230</f>
        <v>0</v>
      </c>
      <c r="BX231" s="34" t="n">
        <f aca="false">BX222+BX230</f>
        <v>0</v>
      </c>
      <c r="BY231" s="34" t="n">
        <f aca="false">BY222+BY230</f>
        <v>0</v>
      </c>
      <c r="BZ231" s="34" t="n">
        <f aca="false">BZ222+BZ230</f>
        <v>904.29</v>
      </c>
      <c r="CB231" s="23" t="n">
        <v>370.29</v>
      </c>
      <c r="CD231" s="23" t="n">
        <v>0</v>
      </c>
      <c r="CE231" s="23" t="n">
        <v>0</v>
      </c>
      <c r="CF231" s="23" t="n">
        <v>0</v>
      </c>
      <c r="CG231" s="23" t="n">
        <v>0</v>
      </c>
      <c r="CH231" s="23" t="n">
        <v>0</v>
      </c>
      <c r="CI231" s="23" t="n">
        <v>0</v>
      </c>
    </row>
    <row r="232" s="13" customFormat="true" ht="13.8" hidden="false" customHeight="false" outlineLevel="0" collapsed="false">
      <c r="C232" s="18"/>
      <c r="D232" s="18"/>
      <c r="E232" s="18"/>
      <c r="F232" s="18"/>
      <c r="G232" s="18"/>
    </row>
    <row r="233" s="13" customFormat="true" ht="13.8" hidden="false" customHeight="false" outlineLevel="0" collapsed="false">
      <c r="C233" s="18"/>
      <c r="D233" s="18"/>
      <c r="E233" s="18"/>
      <c r="F233" s="18"/>
      <c r="G233" s="18"/>
    </row>
    <row r="234" s="13" customFormat="true" ht="13.8" hidden="false" customHeight="false" outlineLevel="0" collapsed="false">
      <c r="C234" s="18"/>
      <c r="D234" s="18"/>
      <c r="E234" s="18"/>
      <c r="F234" s="18"/>
      <c r="G234" s="18"/>
    </row>
    <row r="235" s="13" customFormat="true" ht="13.8" hidden="false" customHeight="false" outlineLevel="0" collapsed="false">
      <c r="C235" s="18"/>
      <c r="D235" s="18"/>
      <c r="E235" s="18"/>
      <c r="F235" s="18"/>
      <c r="G235" s="18"/>
    </row>
    <row r="236" s="13" customFormat="true" ht="13.8" hidden="false" customHeight="false" outlineLevel="0" collapsed="false">
      <c r="A236" s="16"/>
      <c r="B236" s="16" t="s">
        <v>119</v>
      </c>
      <c r="C236" s="31"/>
      <c r="D236" s="31"/>
      <c r="E236" s="31"/>
      <c r="F236" s="31"/>
      <c r="G236" s="31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</row>
    <row r="237" s="13" customFormat="true" ht="13.8" hidden="false" customHeight="false" outlineLevel="0" collapsed="false">
      <c r="A237" s="32" t="s">
        <v>152</v>
      </c>
      <c r="B237" s="21" t="s">
        <v>153</v>
      </c>
      <c r="C237" s="30" t="n">
        <v>60</v>
      </c>
      <c r="D237" s="22" t="n">
        <v>0.9</v>
      </c>
      <c r="E237" s="22" t="n">
        <v>3</v>
      </c>
      <c r="F237" s="22" t="n">
        <v>4.8</v>
      </c>
      <c r="G237" s="22" t="n">
        <v>5</v>
      </c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 t="n">
        <v>24.77</v>
      </c>
      <c r="V237" s="21" t="n">
        <v>8.44</v>
      </c>
      <c r="W237" s="21" t="n">
        <v>18.23</v>
      </c>
      <c r="X237" s="21" t="n">
        <v>0.34</v>
      </c>
      <c r="Y237" s="21" t="n">
        <v>0</v>
      </c>
      <c r="Z237" s="21"/>
      <c r="AA237" s="21" t="n">
        <v>0</v>
      </c>
      <c r="AB237" s="21" t="n">
        <v>1.38</v>
      </c>
      <c r="AC237" s="21" t="n">
        <v>0.01</v>
      </c>
      <c r="AD237" s="21"/>
      <c r="AE237" s="21"/>
      <c r="AF237" s="21"/>
      <c r="AG237" s="21" t="n">
        <v>14.88</v>
      </c>
    </row>
    <row r="238" s="13" customFormat="true" ht="13.8" hidden="false" customHeight="false" outlineLevel="0" collapsed="false">
      <c r="C238" s="18"/>
      <c r="D238" s="18"/>
      <c r="E238" s="18"/>
      <c r="F238" s="18"/>
      <c r="G238" s="18"/>
    </row>
    <row r="239" s="13" customFormat="true" ht="13.8" hidden="false" customHeight="false" outlineLevel="0" collapsed="false">
      <c r="C239" s="18"/>
      <c r="D239" s="18"/>
      <c r="E239" s="18"/>
      <c r="F239" s="18"/>
      <c r="G239" s="18"/>
    </row>
    <row r="240" s="13" customFormat="true" ht="13.8" hidden="false" customHeight="false" outlineLevel="0" collapsed="false">
      <c r="C240" s="18"/>
      <c r="D240" s="18"/>
      <c r="E240" s="18"/>
      <c r="F240" s="18"/>
      <c r="G240" s="18"/>
    </row>
    <row r="241" s="13" customFormat="true" ht="13.8" hidden="false" customHeight="false" outlineLevel="0" collapsed="false">
      <c r="C241" s="18"/>
      <c r="D241" s="18"/>
      <c r="E241" s="18"/>
      <c r="F241" s="18"/>
      <c r="G241" s="18"/>
    </row>
    <row r="242" s="13" customFormat="true" ht="13.8" hidden="false" customHeight="false" outlineLevel="0" collapsed="false">
      <c r="C242" s="18"/>
      <c r="D242" s="18"/>
      <c r="E242" s="18"/>
      <c r="F242" s="18"/>
      <c r="G242" s="18"/>
    </row>
    <row r="243" s="13" customFormat="true" ht="13.8" hidden="false" customHeight="false" outlineLevel="0" collapsed="false">
      <c r="C243" s="18"/>
      <c r="D243" s="18"/>
      <c r="E243" s="18"/>
      <c r="F243" s="18"/>
      <c r="G243" s="18"/>
    </row>
    <row r="244" s="13" customFormat="true" ht="13.8" hidden="false" customHeight="false" outlineLevel="0" collapsed="false">
      <c r="C244" s="18"/>
      <c r="D244" s="18"/>
      <c r="E244" s="18"/>
      <c r="F244" s="18"/>
      <c r="G244" s="18"/>
    </row>
    <row r="245" s="13" customFormat="true" ht="13.8" hidden="false" customHeight="false" outlineLevel="0" collapsed="false">
      <c r="C245" s="18"/>
      <c r="D245" s="18"/>
      <c r="E245" s="18"/>
      <c r="F245" s="18"/>
      <c r="G245" s="18"/>
    </row>
    <row r="246" s="13" customFormat="true" ht="13.8" hidden="false" customHeight="false" outlineLevel="0" collapsed="false">
      <c r="C246" s="18"/>
      <c r="D246" s="18"/>
      <c r="E246" s="18"/>
      <c r="F246" s="18"/>
      <c r="G246" s="18"/>
    </row>
    <row r="247" s="13" customFormat="true" ht="13.8" hidden="false" customHeight="false" outlineLevel="0" collapsed="false">
      <c r="C247" s="18"/>
      <c r="D247" s="18"/>
      <c r="E247" s="18"/>
      <c r="F247" s="18"/>
      <c r="G247" s="18"/>
    </row>
    <row r="248" s="13" customFormat="true" ht="13.8" hidden="false" customHeight="false" outlineLevel="0" collapsed="false">
      <c r="C248" s="18"/>
      <c r="D248" s="18"/>
      <c r="E248" s="18"/>
      <c r="F248" s="18"/>
      <c r="G248" s="18"/>
    </row>
    <row r="249" s="13" customFormat="true" ht="13.8" hidden="false" customHeight="false" outlineLevel="0" collapsed="false">
      <c r="C249" s="18"/>
      <c r="D249" s="18"/>
      <c r="E249" s="18"/>
      <c r="F249" s="18"/>
      <c r="G249" s="18"/>
      <c r="AG249" s="13" t="n">
        <v>7</v>
      </c>
    </row>
    <row r="250" s="13" customFormat="true" ht="30" hidden="false" customHeight="true" outlineLevel="0" collapsed="false">
      <c r="A250" s="10" t="s">
        <v>2</v>
      </c>
      <c r="B250" s="11" t="s">
        <v>3</v>
      </c>
      <c r="C250" s="11" t="s">
        <v>4</v>
      </c>
      <c r="D250" s="11" t="s">
        <v>5</v>
      </c>
      <c r="E250" s="11" t="s">
        <v>6</v>
      </c>
      <c r="F250" s="11" t="s">
        <v>7</v>
      </c>
      <c r="G250" s="12" t="s">
        <v>8</v>
      </c>
      <c r="H250" s="13" t="s">
        <v>9</v>
      </c>
      <c r="I250" s="13" t="s">
        <v>10</v>
      </c>
      <c r="J250" s="13" t="s">
        <v>11</v>
      </c>
      <c r="K250" s="13" t="s">
        <v>12</v>
      </c>
      <c r="L250" s="13" t="s">
        <v>13</v>
      </c>
      <c r="M250" s="13" t="s">
        <v>14</v>
      </c>
      <c r="N250" s="13" t="s">
        <v>15</v>
      </c>
      <c r="O250" s="13" t="s">
        <v>16</v>
      </c>
      <c r="P250" s="13" t="s">
        <v>17</v>
      </c>
      <c r="Q250" s="13" t="s">
        <v>18</v>
      </c>
      <c r="R250" s="13" t="s">
        <v>19</v>
      </c>
      <c r="S250" s="13" t="s">
        <v>20</v>
      </c>
      <c r="T250" s="13" t="s">
        <v>21</v>
      </c>
      <c r="U250" s="14" t="s">
        <v>22</v>
      </c>
      <c r="V250" s="14"/>
      <c r="W250" s="14"/>
      <c r="X250" s="14"/>
      <c r="Y250" s="15" t="s">
        <v>23</v>
      </c>
      <c r="Z250" s="15"/>
      <c r="AA250" s="15"/>
      <c r="AB250" s="15"/>
      <c r="AC250" s="15"/>
      <c r="AD250" s="15"/>
      <c r="AE250" s="15"/>
      <c r="AF250" s="15"/>
      <c r="AG250" s="15"/>
      <c r="AH250" s="13" t="s">
        <v>24</v>
      </c>
      <c r="AI250" s="13" t="s">
        <v>25</v>
      </c>
      <c r="AJ250" s="13" t="s">
        <v>26</v>
      </c>
      <c r="AK250" s="13" t="s">
        <v>27</v>
      </c>
      <c r="AL250" s="13" t="s">
        <v>28</v>
      </c>
      <c r="AM250" s="13" t="s">
        <v>29</v>
      </c>
      <c r="AN250" s="13" t="s">
        <v>30</v>
      </c>
      <c r="AO250" s="13" t="s">
        <v>31</v>
      </c>
      <c r="AP250" s="13" t="s">
        <v>32</v>
      </c>
      <c r="AQ250" s="13" t="s">
        <v>33</v>
      </c>
      <c r="AR250" s="13" t="s">
        <v>34</v>
      </c>
      <c r="AS250" s="13" t="s">
        <v>35</v>
      </c>
      <c r="AT250" s="13" t="s">
        <v>36</v>
      </c>
      <c r="AU250" s="13" t="s">
        <v>37</v>
      </c>
      <c r="AV250" s="13" t="s">
        <v>38</v>
      </c>
      <c r="AW250" s="13" t="s">
        <v>39</v>
      </c>
      <c r="AX250" s="13" t="s">
        <v>40</v>
      </c>
      <c r="AY250" s="13" t="s">
        <v>41</v>
      </c>
      <c r="AZ250" s="13" t="s">
        <v>42</v>
      </c>
      <c r="BA250" s="13" t="s">
        <v>43</v>
      </c>
      <c r="BB250" s="13" t="s">
        <v>44</v>
      </c>
      <c r="BC250" s="13" t="s">
        <v>45</v>
      </c>
      <c r="BD250" s="13" t="s">
        <v>46</v>
      </c>
      <c r="BE250" s="13" t="s">
        <v>47</v>
      </c>
      <c r="BF250" s="13" t="s">
        <v>48</v>
      </c>
      <c r="BG250" s="13" t="s">
        <v>49</v>
      </c>
      <c r="BH250" s="13" t="s">
        <v>50</v>
      </c>
      <c r="BI250" s="13" t="s">
        <v>51</v>
      </c>
      <c r="BJ250" s="13" t="s">
        <v>52</v>
      </c>
      <c r="BK250" s="13" t="s">
        <v>53</v>
      </c>
      <c r="BL250" s="13" t="s">
        <v>54</v>
      </c>
      <c r="BM250" s="13" t="s">
        <v>55</v>
      </c>
      <c r="BN250" s="13" t="s">
        <v>56</v>
      </c>
      <c r="BO250" s="13" t="s">
        <v>57</v>
      </c>
      <c r="BP250" s="13" t="s">
        <v>58</v>
      </c>
      <c r="BQ250" s="13" t="s">
        <v>59</v>
      </c>
      <c r="BR250" s="13" t="s">
        <v>60</v>
      </c>
      <c r="BS250" s="13" t="s">
        <v>61</v>
      </c>
      <c r="BT250" s="13" t="s">
        <v>62</v>
      </c>
      <c r="BU250" s="13" t="s">
        <v>63</v>
      </c>
      <c r="BV250" s="13" t="s">
        <v>64</v>
      </c>
      <c r="BW250" s="13" t="s">
        <v>65</v>
      </c>
      <c r="BX250" s="13" t="s">
        <v>66</v>
      </c>
      <c r="BY250" s="13" t="s">
        <v>67</v>
      </c>
      <c r="BZ250" s="16"/>
    </row>
    <row r="251" s="13" customFormat="true" ht="19.5" hidden="false" customHeight="true" outlineLevel="0" collapsed="false">
      <c r="A251" s="10"/>
      <c r="B251" s="11"/>
      <c r="C251" s="11"/>
      <c r="D251" s="11" t="s">
        <v>68</v>
      </c>
      <c r="E251" s="11" t="s">
        <v>68</v>
      </c>
      <c r="F251" s="11"/>
      <c r="G251" s="12"/>
      <c r="U251" s="17" t="s">
        <v>69</v>
      </c>
      <c r="V251" s="17" t="s">
        <v>70</v>
      </c>
      <c r="W251" s="17" t="s">
        <v>71</v>
      </c>
      <c r="X251" s="17" t="s">
        <v>72</v>
      </c>
      <c r="Y251" s="17" t="s">
        <v>73</v>
      </c>
      <c r="Z251" s="17" t="s">
        <v>74</v>
      </c>
      <c r="AA251" s="17" t="s">
        <v>75</v>
      </c>
      <c r="AB251" s="17" t="s">
        <v>76</v>
      </c>
      <c r="AC251" s="17" t="s">
        <v>77</v>
      </c>
      <c r="AD251" s="17" t="s">
        <v>78</v>
      </c>
      <c r="AE251" s="17" t="s">
        <v>79</v>
      </c>
      <c r="AF251" s="17" t="s">
        <v>80</v>
      </c>
      <c r="AG251" s="15" t="s">
        <v>81</v>
      </c>
      <c r="BZ251" s="16"/>
    </row>
    <row r="252" s="13" customFormat="true" ht="13.8" hidden="false" customHeight="false" outlineLevel="0" collapsed="false">
      <c r="B252" s="23" t="s">
        <v>101</v>
      </c>
      <c r="C252" s="18"/>
      <c r="D252" s="18"/>
      <c r="E252" s="18"/>
      <c r="F252" s="18"/>
      <c r="G252" s="18"/>
    </row>
    <row r="253" s="13" customFormat="true" ht="13.8" hidden="false" customHeight="false" outlineLevel="0" collapsed="false">
      <c r="B253" s="13" t="s">
        <v>82</v>
      </c>
      <c r="C253" s="18"/>
      <c r="D253" s="18"/>
      <c r="E253" s="18"/>
      <c r="F253" s="18"/>
      <c r="G253" s="18"/>
    </row>
    <row r="254" s="19" customFormat="true" ht="13.8" hidden="false" customHeight="false" outlineLevel="0" collapsed="false">
      <c r="A254" s="19" t="str">
        <f aca="false">"366"</f>
        <v>366</v>
      </c>
      <c r="B254" s="19" t="s">
        <v>154</v>
      </c>
      <c r="C254" s="20" t="str">
        <f aca="false">"150/30"</f>
        <v>150/30</v>
      </c>
      <c r="D254" s="20" t="n">
        <v>28.6</v>
      </c>
      <c r="E254" s="20" t="n">
        <v>21.02</v>
      </c>
      <c r="F254" s="20" t="n">
        <v>40.75</v>
      </c>
      <c r="G254" s="20" t="n">
        <v>466.09965</v>
      </c>
      <c r="H254" s="19" t="n">
        <v>13.03</v>
      </c>
      <c r="I254" s="19" t="n">
        <v>0.15</v>
      </c>
      <c r="J254" s="19" t="n">
        <v>0</v>
      </c>
      <c r="K254" s="19" t="n">
        <v>0</v>
      </c>
      <c r="L254" s="19" t="n">
        <v>29.91</v>
      </c>
      <c r="M254" s="19" t="n">
        <v>10.21</v>
      </c>
      <c r="N254" s="19" t="n">
        <v>0.63</v>
      </c>
      <c r="O254" s="19" t="n">
        <v>0</v>
      </c>
      <c r="P254" s="19" t="n">
        <v>0</v>
      </c>
      <c r="Q254" s="19" t="n">
        <v>1.91</v>
      </c>
      <c r="R254" s="19" t="n">
        <v>2.53</v>
      </c>
      <c r="S254" s="19" t="n">
        <v>228.3</v>
      </c>
      <c r="T254" s="19" t="n">
        <v>275.68</v>
      </c>
      <c r="U254" s="19" t="n">
        <v>304.49</v>
      </c>
      <c r="V254" s="19" t="n">
        <v>43.66</v>
      </c>
      <c r="W254" s="19" t="n">
        <v>345.68</v>
      </c>
      <c r="X254" s="19" t="n">
        <v>0.98</v>
      </c>
      <c r="Y254" s="19" t="n">
        <v>131.1</v>
      </c>
      <c r="Z254" s="19" t="n">
        <v>72.36</v>
      </c>
      <c r="AA254" s="19" t="n">
        <v>151.38</v>
      </c>
      <c r="AB254" s="19" t="n">
        <v>0.72</v>
      </c>
      <c r="AC254" s="19" t="n">
        <v>0.09</v>
      </c>
      <c r="AD254" s="19" t="n">
        <v>0.46</v>
      </c>
      <c r="AE254" s="19" t="n">
        <v>0.81</v>
      </c>
      <c r="AF254" s="19" t="n">
        <v>6.83</v>
      </c>
      <c r="AG254" s="19" t="n">
        <v>0.51</v>
      </c>
      <c r="AH254" s="19" t="n">
        <v>0</v>
      </c>
      <c r="AI254" s="19" t="n">
        <v>1345.66</v>
      </c>
      <c r="AJ254" s="19" t="n">
        <v>1124.72</v>
      </c>
      <c r="AK254" s="19" t="n">
        <v>2015.48</v>
      </c>
      <c r="AL254" s="19" t="n">
        <v>1583.52</v>
      </c>
      <c r="AM254" s="19" t="n">
        <v>599.93</v>
      </c>
      <c r="AN254" s="19" t="n">
        <v>1022.66</v>
      </c>
      <c r="AO254" s="19" t="n">
        <v>334.57</v>
      </c>
      <c r="AP254" s="19" t="n">
        <v>1202.74</v>
      </c>
      <c r="AQ254" s="19" t="n">
        <v>127.79</v>
      </c>
      <c r="AR254" s="19" t="n">
        <v>143.87</v>
      </c>
      <c r="AS254" s="19" t="n">
        <v>235.9</v>
      </c>
      <c r="AT254" s="19" t="n">
        <v>685.58</v>
      </c>
      <c r="AU254" s="19" t="n">
        <v>91.24</v>
      </c>
      <c r="AV254" s="19" t="n">
        <v>829.88</v>
      </c>
      <c r="AW254" s="19" t="n">
        <v>0.53</v>
      </c>
      <c r="AX254" s="19" t="n">
        <v>337.86</v>
      </c>
      <c r="AY254" s="19" t="n">
        <v>206.68</v>
      </c>
      <c r="AZ254" s="19" t="n">
        <v>1321.93</v>
      </c>
      <c r="BA254" s="19" t="n">
        <v>143.77</v>
      </c>
      <c r="BB254" s="19" t="n">
        <v>0.21</v>
      </c>
      <c r="BC254" s="19" t="n">
        <v>0.05</v>
      </c>
      <c r="BD254" s="19" t="n">
        <v>0.04</v>
      </c>
      <c r="BE254" s="19" t="n">
        <v>0.11</v>
      </c>
      <c r="BF254" s="19" t="n">
        <v>0.14</v>
      </c>
      <c r="BG254" s="19" t="n">
        <v>0.45</v>
      </c>
      <c r="BH254" s="19" t="n">
        <v>0</v>
      </c>
      <c r="BI254" s="19" t="n">
        <v>1.4</v>
      </c>
      <c r="BJ254" s="19" t="n">
        <v>0</v>
      </c>
      <c r="BK254" s="19" t="n">
        <v>0.43</v>
      </c>
      <c r="BL254" s="19" t="n">
        <v>0</v>
      </c>
      <c r="BM254" s="19" t="n">
        <v>0</v>
      </c>
      <c r="BN254" s="19" t="n">
        <v>0</v>
      </c>
      <c r="BO254" s="19" t="n">
        <v>0.05</v>
      </c>
      <c r="BP254" s="19" t="n">
        <v>0.16</v>
      </c>
      <c r="BQ254" s="19" t="n">
        <v>2</v>
      </c>
      <c r="BR254" s="19" t="n">
        <v>0</v>
      </c>
      <c r="BS254" s="19" t="n">
        <v>0</v>
      </c>
      <c r="BT254" s="19" t="n">
        <v>0.1</v>
      </c>
      <c r="BU254" s="19" t="n">
        <v>0.02</v>
      </c>
      <c r="BV254" s="19" t="n">
        <v>0.02</v>
      </c>
      <c r="BW254" s="19" t="n">
        <v>0</v>
      </c>
      <c r="BX254" s="19" t="n">
        <v>0</v>
      </c>
      <c r="BY254" s="19" t="n">
        <v>0</v>
      </c>
      <c r="BZ254" s="19" t="n">
        <v>114.68</v>
      </c>
      <c r="CB254" s="19" t="n">
        <v>143.16</v>
      </c>
      <c r="CD254" s="19" t="n">
        <v>0</v>
      </c>
      <c r="CE254" s="19" t="n">
        <v>0</v>
      </c>
      <c r="CF254" s="19" t="n">
        <v>0</v>
      </c>
      <c r="CG254" s="19" t="n">
        <v>0</v>
      </c>
      <c r="CH254" s="19" t="n">
        <v>0</v>
      </c>
      <c r="CI254" s="19" t="n">
        <v>0</v>
      </c>
    </row>
    <row r="255" s="19" customFormat="true" ht="13.8" hidden="false" customHeight="false" outlineLevel="0" collapsed="false">
      <c r="A255" s="19" t="str">
        <f aca="false">"692"</f>
        <v>692</v>
      </c>
      <c r="B255" s="19" t="s">
        <v>104</v>
      </c>
      <c r="C255" s="20" t="str">
        <f aca="false">"200"</f>
        <v>200</v>
      </c>
      <c r="D255" s="20" t="n">
        <v>2.6</v>
      </c>
      <c r="E255" s="20" t="n">
        <v>1.85</v>
      </c>
      <c r="F255" s="20" t="n">
        <v>12.08</v>
      </c>
      <c r="G255" s="20" t="n">
        <v>73.10708</v>
      </c>
      <c r="H255" s="19" t="n">
        <v>1</v>
      </c>
      <c r="I255" s="19" t="n">
        <v>0</v>
      </c>
      <c r="J255" s="19" t="n">
        <v>0</v>
      </c>
      <c r="K255" s="19" t="n">
        <v>0</v>
      </c>
      <c r="L255" s="19" t="n">
        <v>12.08</v>
      </c>
      <c r="M255" s="19" t="n">
        <v>0</v>
      </c>
      <c r="N255" s="19" t="n">
        <v>0</v>
      </c>
      <c r="O255" s="19" t="n">
        <v>0</v>
      </c>
      <c r="P255" s="19" t="n">
        <v>0</v>
      </c>
      <c r="Q255" s="19" t="n">
        <v>0.05</v>
      </c>
      <c r="R255" s="19" t="n">
        <v>0.36</v>
      </c>
      <c r="S255" s="19" t="n">
        <v>24.85</v>
      </c>
      <c r="T255" s="19" t="n">
        <v>72.57</v>
      </c>
      <c r="U255" s="19" t="n">
        <v>58.49</v>
      </c>
      <c r="V255" s="19" t="n">
        <v>6.65</v>
      </c>
      <c r="W255" s="19" t="n">
        <v>41.85</v>
      </c>
      <c r="X255" s="19" t="n">
        <v>0.08</v>
      </c>
      <c r="Y255" s="19" t="n">
        <v>10</v>
      </c>
      <c r="Z255" s="19" t="n">
        <v>4.5</v>
      </c>
      <c r="AA255" s="19" t="n">
        <v>11</v>
      </c>
      <c r="AB255" s="19" t="n">
        <v>0</v>
      </c>
      <c r="AC255" s="19" t="n">
        <v>0.02</v>
      </c>
      <c r="AD255" s="19" t="n">
        <v>0.07</v>
      </c>
      <c r="AE255" s="19" t="n">
        <v>0.04</v>
      </c>
      <c r="AF255" s="19" t="n">
        <v>0.4</v>
      </c>
      <c r="AG255" s="19" t="n">
        <v>0.26</v>
      </c>
      <c r="AH255" s="19" t="n">
        <v>0</v>
      </c>
      <c r="AI255" s="19" t="n">
        <v>79.87</v>
      </c>
      <c r="AJ255" s="19" t="n">
        <v>78.89</v>
      </c>
      <c r="AK255" s="19" t="n">
        <v>135.24</v>
      </c>
      <c r="AL255" s="19" t="n">
        <v>108.78</v>
      </c>
      <c r="AM255" s="19" t="n">
        <v>36.26</v>
      </c>
      <c r="AN255" s="19" t="n">
        <v>63.7</v>
      </c>
      <c r="AO255" s="19" t="n">
        <v>21.07</v>
      </c>
      <c r="AP255" s="19" t="n">
        <v>71.54</v>
      </c>
      <c r="AQ255" s="19" t="n">
        <v>0</v>
      </c>
      <c r="AR255" s="19" t="n">
        <v>0</v>
      </c>
      <c r="AS255" s="19" t="n">
        <v>0</v>
      </c>
      <c r="AT255" s="19" t="n">
        <v>0</v>
      </c>
      <c r="AU255" s="19" t="n">
        <v>0</v>
      </c>
      <c r="AV255" s="19" t="n">
        <v>0</v>
      </c>
      <c r="AW255" s="19" t="n">
        <v>0</v>
      </c>
      <c r="AX255" s="19" t="n">
        <v>0</v>
      </c>
      <c r="AY255" s="19" t="n">
        <v>0</v>
      </c>
      <c r="AZ255" s="19" t="n">
        <v>90.16</v>
      </c>
      <c r="BA255" s="19" t="n">
        <v>12.74</v>
      </c>
      <c r="BB255" s="19" t="n">
        <v>0</v>
      </c>
      <c r="BC255" s="19" t="n">
        <v>0</v>
      </c>
      <c r="BD255" s="19" t="n">
        <v>0</v>
      </c>
      <c r="BE255" s="19" t="n">
        <v>0</v>
      </c>
      <c r="BF255" s="19" t="n">
        <v>0</v>
      </c>
      <c r="BG255" s="19" t="n">
        <v>0</v>
      </c>
      <c r="BH255" s="19" t="n">
        <v>0</v>
      </c>
      <c r="BI255" s="19" t="n">
        <v>0</v>
      </c>
      <c r="BJ255" s="19" t="n">
        <v>0</v>
      </c>
      <c r="BK255" s="19" t="n">
        <v>0</v>
      </c>
      <c r="BL255" s="19" t="n">
        <v>0</v>
      </c>
      <c r="BM255" s="19" t="n">
        <v>0</v>
      </c>
      <c r="BN255" s="19" t="n">
        <v>0</v>
      </c>
      <c r="BO255" s="19" t="n">
        <v>0</v>
      </c>
      <c r="BP255" s="19" t="n">
        <v>0</v>
      </c>
      <c r="BQ255" s="19" t="n">
        <v>0</v>
      </c>
      <c r="BR255" s="19" t="n">
        <v>0</v>
      </c>
      <c r="BS255" s="19" t="n">
        <v>0</v>
      </c>
      <c r="BT255" s="19" t="n">
        <v>0</v>
      </c>
      <c r="BU255" s="19" t="n">
        <v>0</v>
      </c>
      <c r="BV255" s="19" t="n">
        <v>0</v>
      </c>
      <c r="BW255" s="19" t="n">
        <v>0</v>
      </c>
      <c r="BX255" s="19" t="n">
        <v>0</v>
      </c>
      <c r="BY255" s="19" t="n">
        <v>0</v>
      </c>
      <c r="BZ255" s="19" t="n">
        <v>374.77</v>
      </c>
      <c r="CB255" s="19" t="n">
        <v>10.75</v>
      </c>
      <c r="CD255" s="19" t="n">
        <v>0</v>
      </c>
      <c r="CE255" s="19" t="n">
        <v>0</v>
      </c>
      <c r="CF255" s="19" t="n">
        <v>0</v>
      </c>
      <c r="CG255" s="19" t="n">
        <v>0</v>
      </c>
      <c r="CH255" s="19" t="n">
        <v>0</v>
      </c>
      <c r="CI255" s="19" t="n">
        <v>0</v>
      </c>
    </row>
    <row r="256" s="21" customFormat="true" ht="13.8" hidden="false" customHeight="false" outlineLevel="0" collapsed="false">
      <c r="A256" s="21" t="s">
        <v>113</v>
      </c>
      <c r="B256" s="21" t="s">
        <v>155</v>
      </c>
      <c r="C256" s="22" t="str">
        <f aca="false">"50"</f>
        <v>50</v>
      </c>
      <c r="D256" s="22" t="n">
        <v>2.98</v>
      </c>
      <c r="E256" s="22" t="n">
        <v>4.43</v>
      </c>
      <c r="F256" s="22" t="n">
        <v>20.8</v>
      </c>
      <c r="G256" s="22" t="n">
        <v>134.22406489</v>
      </c>
      <c r="H256" s="21" t="n">
        <v>2.72</v>
      </c>
      <c r="I256" s="21" t="n">
        <v>0.12</v>
      </c>
      <c r="J256" s="21" t="n">
        <v>2.72</v>
      </c>
      <c r="K256" s="21" t="n">
        <v>0</v>
      </c>
      <c r="L256" s="21" t="n">
        <v>4</v>
      </c>
      <c r="M256" s="21" t="n">
        <v>15.97</v>
      </c>
      <c r="N256" s="21" t="n">
        <v>0.82</v>
      </c>
      <c r="O256" s="21" t="n">
        <v>0</v>
      </c>
      <c r="P256" s="21" t="n">
        <v>0</v>
      </c>
      <c r="Q256" s="21" t="n">
        <v>0.04</v>
      </c>
      <c r="R256" s="21" t="n">
        <v>0.44</v>
      </c>
      <c r="S256" s="21" t="n">
        <v>102.37</v>
      </c>
      <c r="T256" s="21" t="n">
        <v>42.69</v>
      </c>
      <c r="U256" s="21" t="n">
        <v>11.53</v>
      </c>
      <c r="V256" s="21" t="n">
        <v>4.98</v>
      </c>
      <c r="W256" s="21" t="n">
        <v>31.44</v>
      </c>
      <c r="X256" s="21" t="n">
        <v>0.4</v>
      </c>
      <c r="Y256" s="21" t="n">
        <v>34.63</v>
      </c>
      <c r="Z256" s="21" t="n">
        <v>18.45</v>
      </c>
      <c r="AA256" s="21" t="n">
        <v>37.69</v>
      </c>
      <c r="AB256" s="21" t="n">
        <v>0.47</v>
      </c>
      <c r="AC256" s="21" t="n">
        <v>0.05</v>
      </c>
      <c r="AD256" s="21" t="n">
        <v>0.03</v>
      </c>
      <c r="AE256" s="21" t="n">
        <v>0.37</v>
      </c>
      <c r="AF256" s="21" t="n">
        <v>0.94</v>
      </c>
      <c r="AG256" s="21" t="n">
        <v>0.02</v>
      </c>
      <c r="AH256" s="21" t="n">
        <v>0</v>
      </c>
      <c r="AI256" s="21" t="n">
        <v>145.65</v>
      </c>
      <c r="AJ256" s="21" t="n">
        <v>131.4</v>
      </c>
      <c r="AK256" s="21" t="n">
        <v>240.4</v>
      </c>
      <c r="AL256" s="21" t="n">
        <v>95.13</v>
      </c>
      <c r="AM256" s="21" t="n">
        <v>51.42</v>
      </c>
      <c r="AN256" s="21" t="n">
        <v>99.62</v>
      </c>
      <c r="AO256" s="21" t="n">
        <v>32.6</v>
      </c>
      <c r="AP256" s="21" t="n">
        <v>147.04</v>
      </c>
      <c r="AQ256" s="21" t="n">
        <v>99.54</v>
      </c>
      <c r="AR256" s="21" t="n">
        <v>119.24</v>
      </c>
      <c r="AS256" s="21" t="n">
        <v>114.69</v>
      </c>
      <c r="AT256" s="21" t="n">
        <v>59.29</v>
      </c>
      <c r="AU256" s="21" t="n">
        <v>98.94</v>
      </c>
      <c r="AV256" s="21" t="n">
        <v>817.43</v>
      </c>
      <c r="AW256" s="21" t="n">
        <v>0.28</v>
      </c>
      <c r="AX256" s="21" t="n">
        <v>254.24</v>
      </c>
      <c r="AY256" s="21" t="n">
        <v>148.04</v>
      </c>
      <c r="AZ256" s="21" t="n">
        <v>76.72</v>
      </c>
      <c r="BA256" s="21" t="n">
        <v>56.75</v>
      </c>
      <c r="BB256" s="21" t="n">
        <v>0.14</v>
      </c>
      <c r="BC256" s="21" t="n">
        <v>0.03</v>
      </c>
      <c r="BD256" s="21" t="n">
        <v>0.03</v>
      </c>
      <c r="BE256" s="21" t="n">
        <v>0.07</v>
      </c>
      <c r="BF256" s="21" t="n">
        <v>0.09</v>
      </c>
      <c r="BG256" s="21" t="n">
        <v>0.29</v>
      </c>
      <c r="BH256" s="21" t="n">
        <v>0</v>
      </c>
      <c r="BI256" s="21" t="n">
        <v>0.96</v>
      </c>
      <c r="BJ256" s="21" t="n">
        <v>0</v>
      </c>
      <c r="BK256" s="21" t="n">
        <v>0.29</v>
      </c>
      <c r="BL256" s="21" t="n">
        <v>0</v>
      </c>
      <c r="BM256" s="21" t="n">
        <v>0</v>
      </c>
      <c r="BN256" s="21" t="n">
        <v>0</v>
      </c>
      <c r="BO256" s="21" t="n">
        <v>0</v>
      </c>
      <c r="BP256" s="21" t="n">
        <v>0.11</v>
      </c>
      <c r="BQ256" s="21" t="n">
        <v>0.89</v>
      </c>
      <c r="BR256" s="21" t="n">
        <v>0</v>
      </c>
      <c r="BS256" s="21" t="n">
        <v>0</v>
      </c>
      <c r="BT256" s="21" t="n">
        <v>0.18</v>
      </c>
      <c r="BU256" s="21" t="n">
        <v>0.01</v>
      </c>
      <c r="BV256" s="21" t="n">
        <v>0</v>
      </c>
      <c r="BW256" s="21" t="n">
        <v>0</v>
      </c>
      <c r="BX256" s="21" t="n">
        <v>0</v>
      </c>
      <c r="BY256" s="21" t="n">
        <v>0</v>
      </c>
      <c r="BZ256" s="21" t="n">
        <v>16.63</v>
      </c>
      <c r="CB256" s="21" t="n">
        <v>37.7</v>
      </c>
      <c r="CD256" s="21" t="n">
        <v>0</v>
      </c>
      <c r="CE256" s="21" t="n">
        <v>0</v>
      </c>
      <c r="CF256" s="21" t="n">
        <v>0</v>
      </c>
      <c r="CG256" s="21" t="n">
        <v>0</v>
      </c>
      <c r="CH256" s="21" t="n">
        <v>0</v>
      </c>
      <c r="CI256" s="21" t="n">
        <v>0</v>
      </c>
    </row>
    <row r="257" s="23" customFormat="true" ht="13.8" hidden="false" customHeight="false" outlineLevel="0" collapsed="false">
      <c r="B257" s="23" t="s">
        <v>88</v>
      </c>
      <c r="C257" s="24"/>
      <c r="D257" s="24" t="n">
        <v>34.18</v>
      </c>
      <c r="E257" s="24" t="n">
        <v>27.29</v>
      </c>
      <c r="F257" s="24" t="n">
        <v>73.63</v>
      </c>
      <c r="G257" s="24" t="n">
        <v>673.43</v>
      </c>
      <c r="H257" s="23" t="n">
        <v>16.75</v>
      </c>
      <c r="I257" s="23" t="n">
        <v>0.27</v>
      </c>
      <c r="J257" s="23" t="n">
        <v>2.72</v>
      </c>
      <c r="K257" s="23" t="n">
        <v>0</v>
      </c>
      <c r="L257" s="23" t="n">
        <v>45.99</v>
      </c>
      <c r="M257" s="23" t="n">
        <v>26.19</v>
      </c>
      <c r="N257" s="23" t="n">
        <v>1.46</v>
      </c>
      <c r="O257" s="23" t="n">
        <v>0</v>
      </c>
      <c r="P257" s="23" t="n">
        <v>0</v>
      </c>
      <c r="Q257" s="23" t="n">
        <v>2</v>
      </c>
      <c r="R257" s="23" t="n">
        <v>3.33</v>
      </c>
      <c r="S257" s="23" t="n">
        <v>355.52</v>
      </c>
      <c r="T257" s="23" t="n">
        <v>390.94</v>
      </c>
      <c r="U257" s="23" t="n">
        <v>374.51</v>
      </c>
      <c r="V257" s="23" t="n">
        <v>55.28</v>
      </c>
      <c r="W257" s="23" t="n">
        <v>418.97</v>
      </c>
      <c r="X257" s="23" t="n">
        <v>1.46</v>
      </c>
      <c r="Y257" s="23" t="n">
        <v>175.73</v>
      </c>
      <c r="Z257" s="23" t="n">
        <v>95.31</v>
      </c>
      <c r="AA257" s="23" t="n">
        <v>200.07</v>
      </c>
      <c r="AB257" s="23" t="n">
        <v>1.18</v>
      </c>
      <c r="AC257" s="23" t="n">
        <v>0.15</v>
      </c>
      <c r="AD257" s="23" t="n">
        <v>0.56</v>
      </c>
      <c r="AE257" s="23" t="n">
        <v>1.22</v>
      </c>
      <c r="AF257" s="23" t="n">
        <v>8.17</v>
      </c>
      <c r="AG257" s="23" t="n">
        <v>0.79</v>
      </c>
      <c r="AH257" s="23" t="n">
        <v>0</v>
      </c>
      <c r="AI257" s="23" t="n">
        <v>1571.18</v>
      </c>
      <c r="AJ257" s="23" t="n">
        <v>1335.02</v>
      </c>
      <c r="AK257" s="23" t="n">
        <v>2391.12</v>
      </c>
      <c r="AL257" s="23" t="n">
        <v>1787.43</v>
      </c>
      <c r="AM257" s="23" t="n">
        <v>687.61</v>
      </c>
      <c r="AN257" s="23" t="n">
        <v>1185.97</v>
      </c>
      <c r="AO257" s="23" t="n">
        <v>388.24</v>
      </c>
      <c r="AP257" s="23" t="n">
        <v>1421.32</v>
      </c>
      <c r="AQ257" s="23" t="n">
        <v>227.33</v>
      </c>
      <c r="AR257" s="23" t="n">
        <v>263.11</v>
      </c>
      <c r="AS257" s="23" t="n">
        <v>350.6</v>
      </c>
      <c r="AT257" s="23" t="n">
        <v>744.86</v>
      </c>
      <c r="AU257" s="23" t="n">
        <v>190.18</v>
      </c>
      <c r="AV257" s="23" t="n">
        <v>1647.31</v>
      </c>
      <c r="AW257" s="23" t="n">
        <v>0.81</v>
      </c>
      <c r="AX257" s="23" t="n">
        <v>592.1</v>
      </c>
      <c r="AY257" s="23" t="n">
        <v>354.72</v>
      </c>
      <c r="AZ257" s="23" t="n">
        <v>1488.81</v>
      </c>
      <c r="BA257" s="23" t="n">
        <v>213.27</v>
      </c>
      <c r="BB257" s="23" t="n">
        <v>0.35</v>
      </c>
      <c r="BC257" s="23" t="n">
        <v>0.08</v>
      </c>
      <c r="BD257" s="23" t="n">
        <v>0.07</v>
      </c>
      <c r="BE257" s="23" t="n">
        <v>0.18</v>
      </c>
      <c r="BF257" s="23" t="n">
        <v>0.23</v>
      </c>
      <c r="BG257" s="23" t="n">
        <v>0.74</v>
      </c>
      <c r="BH257" s="23" t="n">
        <v>0</v>
      </c>
      <c r="BI257" s="23" t="n">
        <v>2.36</v>
      </c>
      <c r="BJ257" s="23" t="n">
        <v>0</v>
      </c>
      <c r="BK257" s="23" t="n">
        <v>0.72</v>
      </c>
      <c r="BL257" s="23" t="n">
        <v>0</v>
      </c>
      <c r="BM257" s="23" t="n">
        <v>0</v>
      </c>
      <c r="BN257" s="23" t="n">
        <v>0</v>
      </c>
      <c r="BO257" s="23" t="n">
        <v>0.05</v>
      </c>
      <c r="BP257" s="23" t="n">
        <v>0.27</v>
      </c>
      <c r="BQ257" s="23" t="n">
        <v>2.89</v>
      </c>
      <c r="BR257" s="23" t="n">
        <v>0</v>
      </c>
      <c r="BS257" s="23" t="n">
        <v>0</v>
      </c>
      <c r="BT257" s="23" t="n">
        <v>0.28</v>
      </c>
      <c r="BU257" s="23" t="n">
        <v>0.03</v>
      </c>
      <c r="BV257" s="23" t="n">
        <v>0.02</v>
      </c>
      <c r="BW257" s="23" t="n">
        <v>0</v>
      </c>
      <c r="BX257" s="23" t="n">
        <v>0</v>
      </c>
      <c r="BY257" s="23" t="n">
        <v>0</v>
      </c>
      <c r="BZ257" s="23" t="n">
        <v>506.08</v>
      </c>
      <c r="CA257" s="23" t="n">
        <f aca="false">$G$257/$G$267*100</f>
        <v>45.5745892127976</v>
      </c>
      <c r="CB257" s="23" t="n">
        <v>191.61</v>
      </c>
      <c r="CD257" s="23" t="n">
        <v>0</v>
      </c>
      <c r="CE257" s="23" t="n">
        <v>0</v>
      </c>
      <c r="CF257" s="23" t="n">
        <v>0</v>
      </c>
      <c r="CG257" s="23" t="n">
        <v>0</v>
      </c>
      <c r="CH257" s="23" t="n">
        <v>0</v>
      </c>
      <c r="CI257" s="23" t="n">
        <v>0</v>
      </c>
    </row>
    <row r="258" s="13" customFormat="true" ht="13.8" hidden="false" customHeight="false" outlineLevel="0" collapsed="false">
      <c r="B258" s="13" t="s">
        <v>89</v>
      </c>
      <c r="C258" s="18"/>
      <c r="D258" s="18"/>
      <c r="E258" s="18"/>
      <c r="F258" s="18"/>
      <c r="G258" s="18"/>
    </row>
    <row r="259" s="19" customFormat="true" ht="13.8" hidden="false" customHeight="false" outlineLevel="0" collapsed="false">
      <c r="A259" s="19" t="str">
        <f aca="false">"20"</f>
        <v>20</v>
      </c>
      <c r="B259" s="19" t="s">
        <v>156</v>
      </c>
      <c r="C259" s="20" t="str">
        <f aca="false">"60"</f>
        <v>60</v>
      </c>
      <c r="D259" s="20" t="n">
        <v>0.53</v>
      </c>
      <c r="E259" s="20" t="n">
        <v>5.95</v>
      </c>
      <c r="F259" s="20" t="n">
        <v>2.68</v>
      </c>
      <c r="G259" s="20" t="n">
        <v>65.1693924</v>
      </c>
      <c r="H259" s="19" t="n">
        <v>0.75</v>
      </c>
      <c r="I259" s="19" t="n">
        <v>3.9</v>
      </c>
      <c r="J259" s="19" t="n">
        <v>0</v>
      </c>
      <c r="K259" s="19" t="n">
        <v>0</v>
      </c>
      <c r="L259" s="19" t="n">
        <v>1.85</v>
      </c>
      <c r="M259" s="19" t="n">
        <v>0.09</v>
      </c>
      <c r="N259" s="19" t="n">
        <v>0.74</v>
      </c>
      <c r="O259" s="19" t="n">
        <v>0</v>
      </c>
      <c r="P259" s="19" t="n">
        <v>0</v>
      </c>
      <c r="Q259" s="19" t="n">
        <v>0.2</v>
      </c>
      <c r="R259" s="19" t="n">
        <v>0.51</v>
      </c>
      <c r="S259" s="19" t="n">
        <v>71.3</v>
      </c>
      <c r="T259" s="19" t="n">
        <v>108.13</v>
      </c>
      <c r="U259" s="19" t="n">
        <v>11.57</v>
      </c>
      <c r="V259" s="19" t="n">
        <v>8.76</v>
      </c>
      <c r="W259" s="19" t="n">
        <v>20.37</v>
      </c>
      <c r="X259" s="19" t="n">
        <v>0.4</v>
      </c>
      <c r="Y259" s="19" t="n">
        <v>0</v>
      </c>
      <c r="Z259" s="19" t="n">
        <v>180.87</v>
      </c>
      <c r="AA259" s="19" t="n">
        <v>30.69</v>
      </c>
      <c r="AB259" s="19" t="n">
        <v>2.83</v>
      </c>
      <c r="AC259" s="19" t="n">
        <v>0.02</v>
      </c>
      <c r="AD259" s="19" t="n">
        <v>0.02</v>
      </c>
      <c r="AE259" s="19" t="n">
        <v>0.17</v>
      </c>
      <c r="AF259" s="19" t="n">
        <v>0.26</v>
      </c>
      <c r="AG259" s="19" t="n">
        <v>8.44</v>
      </c>
      <c r="AH259" s="19" t="n">
        <v>0</v>
      </c>
      <c r="AI259" s="19" t="n">
        <v>12.24</v>
      </c>
      <c r="AJ259" s="19" t="n">
        <v>11.03</v>
      </c>
      <c r="AK259" s="19" t="n">
        <v>15.55</v>
      </c>
      <c r="AL259" s="19" t="n">
        <v>15.29</v>
      </c>
      <c r="AM259" s="19" t="n">
        <v>3.07</v>
      </c>
      <c r="AN259" s="19" t="n">
        <v>11.66</v>
      </c>
      <c r="AO259" s="19" t="n">
        <v>3</v>
      </c>
      <c r="AP259" s="19" t="n">
        <v>9.76</v>
      </c>
      <c r="AQ259" s="19" t="n">
        <v>12.61</v>
      </c>
      <c r="AR259" s="19" t="n">
        <v>16.93</v>
      </c>
      <c r="AS259" s="19" t="n">
        <v>42.84</v>
      </c>
      <c r="AT259" s="19" t="n">
        <v>6.02</v>
      </c>
      <c r="AU259" s="19" t="n">
        <v>11.71</v>
      </c>
      <c r="AV259" s="19" t="n">
        <v>143.72</v>
      </c>
      <c r="AW259" s="19" t="n">
        <v>0.3</v>
      </c>
      <c r="AX259" s="19" t="n">
        <v>8.53</v>
      </c>
      <c r="AY259" s="19" t="n">
        <v>12.68</v>
      </c>
      <c r="AZ259" s="19" t="n">
        <v>10.84</v>
      </c>
      <c r="BA259" s="19" t="n">
        <v>2.93</v>
      </c>
      <c r="BB259" s="19" t="n">
        <v>0</v>
      </c>
      <c r="BC259" s="19" t="n">
        <v>0</v>
      </c>
      <c r="BD259" s="19" t="n">
        <v>0</v>
      </c>
      <c r="BE259" s="19" t="n">
        <v>0</v>
      </c>
      <c r="BF259" s="19" t="n">
        <v>0</v>
      </c>
      <c r="BG259" s="19" t="n">
        <v>0.01</v>
      </c>
      <c r="BH259" s="19" t="n">
        <v>0</v>
      </c>
      <c r="BI259" s="19" t="n">
        <v>0.38</v>
      </c>
      <c r="BJ259" s="19" t="n">
        <v>0</v>
      </c>
      <c r="BK259" s="19" t="n">
        <v>0.25</v>
      </c>
      <c r="BL259" s="19" t="n">
        <v>0.02</v>
      </c>
      <c r="BM259" s="19" t="n">
        <v>0.04</v>
      </c>
      <c r="BN259" s="19" t="n">
        <v>0</v>
      </c>
      <c r="BO259" s="19" t="n">
        <v>0</v>
      </c>
      <c r="BP259" s="19" t="n">
        <v>0</v>
      </c>
      <c r="BQ259" s="19" t="n">
        <v>1.41</v>
      </c>
      <c r="BR259" s="19" t="n">
        <v>0</v>
      </c>
      <c r="BS259" s="19" t="n">
        <v>0</v>
      </c>
      <c r="BT259" s="19" t="n">
        <v>3.47</v>
      </c>
      <c r="BU259" s="19" t="n">
        <v>0</v>
      </c>
      <c r="BV259" s="19" t="n">
        <v>0</v>
      </c>
      <c r="BW259" s="19" t="n">
        <v>0</v>
      </c>
      <c r="BX259" s="19" t="n">
        <v>0</v>
      </c>
      <c r="BY259" s="19" t="n">
        <v>0</v>
      </c>
      <c r="BZ259" s="19" t="n">
        <v>50.71</v>
      </c>
      <c r="CB259" s="19" t="n">
        <v>6.61</v>
      </c>
      <c r="CD259" s="19" t="n">
        <v>0</v>
      </c>
      <c r="CE259" s="19" t="n">
        <v>0</v>
      </c>
      <c r="CF259" s="19" t="n">
        <v>0</v>
      </c>
      <c r="CG259" s="19" t="n">
        <v>0</v>
      </c>
      <c r="CH259" s="19" t="n">
        <v>0</v>
      </c>
      <c r="CI259" s="19" t="n">
        <v>0</v>
      </c>
    </row>
    <row r="260" s="19" customFormat="true" ht="13.8" hidden="false" customHeight="false" outlineLevel="0" collapsed="false">
      <c r="A260" s="26" t="n">
        <v>110</v>
      </c>
      <c r="B260" s="19" t="s">
        <v>157</v>
      </c>
      <c r="C260" s="28" t="n">
        <v>210</v>
      </c>
      <c r="D260" s="20" t="n">
        <v>1.67</v>
      </c>
      <c r="E260" s="20" t="n">
        <v>5.33</v>
      </c>
      <c r="F260" s="20" t="n">
        <v>12.14</v>
      </c>
      <c r="G260" s="20" t="n">
        <v>99.14</v>
      </c>
      <c r="H260" s="19" t="n">
        <v>2.23</v>
      </c>
      <c r="I260" s="19" t="n">
        <v>0.1</v>
      </c>
      <c r="J260" s="19" t="n">
        <v>0</v>
      </c>
      <c r="K260" s="19" t="n">
        <v>0</v>
      </c>
      <c r="L260" s="19" t="n">
        <v>2.69</v>
      </c>
      <c r="M260" s="19" t="n">
        <v>14.26</v>
      </c>
      <c r="N260" s="19" t="n">
        <v>3.11</v>
      </c>
      <c r="O260" s="19" t="n">
        <v>0</v>
      </c>
      <c r="P260" s="19" t="n">
        <v>0</v>
      </c>
      <c r="Q260" s="19" t="n">
        <v>0.12</v>
      </c>
      <c r="R260" s="19" t="n">
        <v>1.7</v>
      </c>
      <c r="S260" s="19" t="n">
        <v>203.02</v>
      </c>
      <c r="T260" s="19" t="n">
        <v>433.1</v>
      </c>
      <c r="U260" s="19" t="n">
        <v>36.26</v>
      </c>
      <c r="V260" s="19" t="n">
        <v>18.79</v>
      </c>
      <c r="W260" s="19" t="n">
        <v>42.93</v>
      </c>
      <c r="X260" s="19" t="n">
        <v>0.89</v>
      </c>
      <c r="Y260" s="19" t="n">
        <v>38.6</v>
      </c>
      <c r="Z260" s="19" t="n">
        <v>947.43</v>
      </c>
      <c r="AA260" s="19" t="n">
        <v>217.52</v>
      </c>
      <c r="AB260" s="19" t="n">
        <v>0.22</v>
      </c>
      <c r="AC260" s="19" t="n">
        <v>0.04</v>
      </c>
      <c r="AD260" s="19" t="n">
        <v>0.06</v>
      </c>
      <c r="AE260" s="19" t="n">
        <v>0.91</v>
      </c>
      <c r="AF260" s="19" t="n">
        <v>2.18</v>
      </c>
      <c r="AG260" s="19" t="n">
        <v>6.41</v>
      </c>
      <c r="AH260" s="19" t="n">
        <v>0</v>
      </c>
      <c r="AI260" s="19" t="n">
        <v>212.17</v>
      </c>
      <c r="AJ260" s="19" t="n">
        <v>233.06</v>
      </c>
      <c r="AK260" s="19" t="n">
        <v>348.31</v>
      </c>
      <c r="AL260" s="19" t="n">
        <v>331.41</v>
      </c>
      <c r="AM260" s="19" t="n">
        <v>45.24</v>
      </c>
      <c r="AN260" s="19" t="n">
        <v>184.02</v>
      </c>
      <c r="AO260" s="19" t="n">
        <v>60.49</v>
      </c>
      <c r="AP260" s="19" t="n">
        <v>217.49</v>
      </c>
      <c r="AQ260" s="19" t="n">
        <v>205.74</v>
      </c>
      <c r="AR260" s="19" t="n">
        <v>383.32</v>
      </c>
      <c r="AS260" s="19" t="n">
        <v>475.96</v>
      </c>
      <c r="AT260" s="19" t="n">
        <v>97.63</v>
      </c>
      <c r="AU260" s="19" t="n">
        <v>205.15</v>
      </c>
      <c r="AV260" s="19" t="n">
        <v>730.12</v>
      </c>
      <c r="AW260" s="19" t="n">
        <v>0</v>
      </c>
      <c r="AX260" s="19" t="n">
        <v>144.66</v>
      </c>
      <c r="AY260" s="19" t="n">
        <v>178.57</v>
      </c>
      <c r="AZ260" s="19" t="n">
        <v>149.44</v>
      </c>
      <c r="BA260" s="19" t="n">
        <v>55.28</v>
      </c>
      <c r="BB260" s="19" t="n">
        <v>0.15</v>
      </c>
      <c r="BC260" s="19" t="n">
        <v>0.03</v>
      </c>
      <c r="BD260" s="19" t="n">
        <v>0.03</v>
      </c>
      <c r="BE260" s="19" t="n">
        <v>0.07</v>
      </c>
      <c r="BF260" s="19" t="n">
        <v>0.09</v>
      </c>
      <c r="BG260" s="19" t="n">
        <v>0.31</v>
      </c>
      <c r="BH260" s="19" t="n">
        <v>0</v>
      </c>
      <c r="BI260" s="19" t="n">
        <v>1.04</v>
      </c>
      <c r="BJ260" s="19" t="n">
        <v>0</v>
      </c>
      <c r="BK260" s="19" t="n">
        <v>0.31</v>
      </c>
      <c r="BL260" s="19" t="n">
        <v>0</v>
      </c>
      <c r="BM260" s="19" t="n">
        <v>0</v>
      </c>
      <c r="BN260" s="19" t="n">
        <v>0</v>
      </c>
      <c r="BO260" s="19" t="n">
        <v>0.03</v>
      </c>
      <c r="BP260" s="19" t="n">
        <v>0.11</v>
      </c>
      <c r="BQ260" s="19" t="n">
        <v>1.17</v>
      </c>
      <c r="BR260" s="19" t="n">
        <v>0</v>
      </c>
      <c r="BS260" s="19" t="n">
        <v>0</v>
      </c>
      <c r="BT260" s="19" t="n">
        <v>0.27</v>
      </c>
      <c r="BU260" s="19" t="n">
        <v>0.03</v>
      </c>
      <c r="BV260" s="19" t="n">
        <v>0</v>
      </c>
      <c r="BW260" s="19" t="n">
        <v>0</v>
      </c>
      <c r="BX260" s="19" t="n">
        <v>0</v>
      </c>
      <c r="BY260" s="19" t="n">
        <v>0</v>
      </c>
      <c r="BZ260" s="19" t="n">
        <v>194.08</v>
      </c>
      <c r="CB260" s="19" t="n">
        <v>181.51</v>
      </c>
      <c r="CD260" s="19" t="n">
        <v>0</v>
      </c>
      <c r="CE260" s="19" t="n">
        <v>0</v>
      </c>
      <c r="CF260" s="19" t="n">
        <v>0</v>
      </c>
      <c r="CG260" s="19" t="n">
        <v>0</v>
      </c>
      <c r="CH260" s="19" t="n">
        <v>0</v>
      </c>
      <c r="CI260" s="19" t="n">
        <v>0</v>
      </c>
    </row>
    <row r="261" s="19" customFormat="true" ht="13.8" hidden="false" customHeight="false" outlineLevel="0" collapsed="false">
      <c r="A261" s="19" t="str">
        <f aca="false">"фирм"</f>
        <v>фирм</v>
      </c>
      <c r="B261" s="19" t="s">
        <v>158</v>
      </c>
      <c r="C261" s="20" t="str">
        <f aca="false">"90"</f>
        <v>90</v>
      </c>
      <c r="D261" s="20" t="n">
        <v>10.54</v>
      </c>
      <c r="E261" s="20" t="n">
        <v>14.95</v>
      </c>
      <c r="F261" s="20" t="n">
        <v>5.06</v>
      </c>
      <c r="G261" s="20" t="n">
        <v>195.54063</v>
      </c>
      <c r="H261" s="19" t="n">
        <v>3.58</v>
      </c>
      <c r="I261" s="19" t="n">
        <v>2.6</v>
      </c>
      <c r="J261" s="19" t="n">
        <v>0.51</v>
      </c>
      <c r="K261" s="19" t="n">
        <v>0</v>
      </c>
      <c r="L261" s="19" t="n">
        <v>2.23</v>
      </c>
      <c r="M261" s="19" t="n">
        <v>2.09</v>
      </c>
      <c r="N261" s="19" t="n">
        <v>0.74</v>
      </c>
      <c r="O261" s="19" t="n">
        <v>0</v>
      </c>
      <c r="P261" s="19" t="n">
        <v>0</v>
      </c>
      <c r="Q261" s="19" t="n">
        <v>0.12</v>
      </c>
      <c r="R261" s="19" t="n">
        <v>1.28</v>
      </c>
      <c r="S261" s="19" t="n">
        <v>230.49</v>
      </c>
      <c r="T261" s="19" t="n">
        <v>169.1</v>
      </c>
      <c r="U261" s="19" t="n">
        <v>14.8</v>
      </c>
      <c r="V261" s="19" t="n">
        <v>14.31</v>
      </c>
      <c r="W261" s="19" t="n">
        <v>116.67</v>
      </c>
      <c r="X261" s="19" t="n">
        <v>0.97</v>
      </c>
      <c r="Y261" s="19" t="n">
        <v>4.51</v>
      </c>
      <c r="Z261" s="19" t="n">
        <v>48.96</v>
      </c>
      <c r="AA261" s="19" t="n">
        <v>14.9</v>
      </c>
      <c r="AB261" s="19" t="n">
        <v>2.04</v>
      </c>
      <c r="AC261" s="19" t="n">
        <v>0.03</v>
      </c>
      <c r="AD261" s="19" t="n">
        <v>0.1</v>
      </c>
      <c r="AE261" s="19" t="n">
        <v>3.63</v>
      </c>
      <c r="AF261" s="19" t="n">
        <v>7.32</v>
      </c>
      <c r="AG261" s="19" t="n">
        <v>1.03</v>
      </c>
      <c r="AH261" s="19" t="n">
        <v>0</v>
      </c>
      <c r="AI261" s="19" t="n">
        <v>13.43</v>
      </c>
      <c r="AJ261" s="19" t="n">
        <v>12.26</v>
      </c>
      <c r="AK261" s="19" t="n">
        <v>22.98</v>
      </c>
      <c r="AL261" s="19" t="n">
        <v>7.14</v>
      </c>
      <c r="AM261" s="19" t="n">
        <v>4.36</v>
      </c>
      <c r="AN261" s="19" t="n">
        <v>8.87</v>
      </c>
      <c r="AO261" s="19" t="n">
        <v>2.85</v>
      </c>
      <c r="AP261" s="19" t="n">
        <v>14.26</v>
      </c>
      <c r="AQ261" s="19" t="n">
        <v>9.41</v>
      </c>
      <c r="AR261" s="19" t="n">
        <v>11.43</v>
      </c>
      <c r="AS261" s="19" t="n">
        <v>9.7</v>
      </c>
      <c r="AT261" s="19" t="n">
        <v>5.74</v>
      </c>
      <c r="AU261" s="19" t="n">
        <v>9.98</v>
      </c>
      <c r="AV261" s="19" t="n">
        <v>87.82</v>
      </c>
      <c r="AW261" s="19" t="n">
        <v>0</v>
      </c>
      <c r="AX261" s="19" t="n">
        <v>27.65</v>
      </c>
      <c r="AY261" s="19" t="n">
        <v>14.26</v>
      </c>
      <c r="AZ261" s="19" t="n">
        <v>7.13</v>
      </c>
      <c r="BA261" s="19" t="n">
        <v>5.7</v>
      </c>
      <c r="BB261" s="19" t="n">
        <v>0</v>
      </c>
      <c r="BC261" s="19" t="n">
        <v>0</v>
      </c>
      <c r="BD261" s="19" t="n">
        <v>0</v>
      </c>
      <c r="BE261" s="19" t="n">
        <v>0</v>
      </c>
      <c r="BF261" s="19" t="n">
        <v>0</v>
      </c>
      <c r="BG261" s="19" t="n">
        <v>0</v>
      </c>
      <c r="BH261" s="19" t="n">
        <v>0</v>
      </c>
      <c r="BI261" s="19" t="n">
        <v>0.24</v>
      </c>
      <c r="BJ261" s="19" t="n">
        <v>0</v>
      </c>
      <c r="BK261" s="19" t="n">
        <v>0.16</v>
      </c>
      <c r="BL261" s="19" t="n">
        <v>0.01</v>
      </c>
      <c r="BM261" s="19" t="n">
        <v>0.03</v>
      </c>
      <c r="BN261" s="19" t="n">
        <v>0</v>
      </c>
      <c r="BO261" s="19" t="n">
        <v>0</v>
      </c>
      <c r="BP261" s="19" t="n">
        <v>0</v>
      </c>
      <c r="BQ261" s="19" t="n">
        <v>0.91</v>
      </c>
      <c r="BR261" s="19" t="n">
        <v>0</v>
      </c>
      <c r="BS261" s="19" t="n">
        <v>0</v>
      </c>
      <c r="BT261" s="19" t="n">
        <v>2.27</v>
      </c>
      <c r="BU261" s="19" t="n">
        <v>0</v>
      </c>
      <c r="BV261" s="19" t="n">
        <v>0</v>
      </c>
      <c r="BW261" s="19" t="n">
        <v>0</v>
      </c>
      <c r="BX261" s="19" t="n">
        <v>0</v>
      </c>
      <c r="BY261" s="19" t="n">
        <v>0</v>
      </c>
      <c r="BZ261" s="19" t="n">
        <v>50.39</v>
      </c>
      <c r="CB261" s="19" t="n">
        <v>12.67</v>
      </c>
      <c r="CD261" s="19" t="n">
        <v>0</v>
      </c>
      <c r="CE261" s="19" t="n">
        <v>0</v>
      </c>
      <c r="CF261" s="19" t="n">
        <v>0</v>
      </c>
      <c r="CG261" s="19" t="n">
        <v>0</v>
      </c>
      <c r="CH261" s="19" t="n">
        <v>0</v>
      </c>
      <c r="CI261" s="19" t="n">
        <v>0</v>
      </c>
    </row>
    <row r="262" s="19" customFormat="true" ht="13.8" hidden="false" customHeight="false" outlineLevel="0" collapsed="false">
      <c r="A262" s="19" t="str">
        <f aca="false">"520"</f>
        <v>520</v>
      </c>
      <c r="B262" s="19" t="s">
        <v>108</v>
      </c>
      <c r="C262" s="20" t="str">
        <f aca="false">"150"</f>
        <v>150</v>
      </c>
      <c r="D262" s="20" t="n">
        <v>3.13</v>
      </c>
      <c r="E262" s="20" t="n">
        <v>4.65</v>
      </c>
      <c r="F262" s="20" t="n">
        <v>21.25</v>
      </c>
      <c r="G262" s="20" t="n">
        <v>138.269736</v>
      </c>
      <c r="H262" s="19" t="n">
        <v>2.96</v>
      </c>
      <c r="I262" s="19" t="n">
        <v>0.11</v>
      </c>
      <c r="J262" s="19" t="n">
        <v>0</v>
      </c>
      <c r="K262" s="19" t="n">
        <v>0</v>
      </c>
      <c r="L262" s="19" t="n">
        <v>2.28</v>
      </c>
      <c r="M262" s="19" t="n">
        <v>17.35</v>
      </c>
      <c r="N262" s="19" t="n">
        <v>1.62</v>
      </c>
      <c r="O262" s="19" t="n">
        <v>0</v>
      </c>
      <c r="P262" s="19" t="n">
        <v>0</v>
      </c>
      <c r="Q262" s="19" t="n">
        <v>0.28</v>
      </c>
      <c r="R262" s="19" t="n">
        <v>2.55</v>
      </c>
      <c r="S262" s="19" t="n">
        <v>275.56</v>
      </c>
      <c r="T262" s="19" t="n">
        <v>612.85</v>
      </c>
      <c r="U262" s="19" t="n">
        <v>41.22</v>
      </c>
      <c r="V262" s="19" t="n">
        <v>29.76</v>
      </c>
      <c r="W262" s="19" t="n">
        <v>88.23</v>
      </c>
      <c r="X262" s="19" t="n">
        <v>1.09</v>
      </c>
      <c r="Y262" s="19" t="n">
        <v>24.74</v>
      </c>
      <c r="Z262" s="19" t="n">
        <v>36.61</v>
      </c>
      <c r="AA262" s="19" t="n">
        <v>31.57</v>
      </c>
      <c r="AB262" s="19" t="n">
        <v>0.18</v>
      </c>
      <c r="AC262" s="19" t="n">
        <v>0.11</v>
      </c>
      <c r="AD262" s="19" t="n">
        <v>0.11</v>
      </c>
      <c r="AE262" s="19" t="n">
        <v>1.27</v>
      </c>
      <c r="AF262" s="19" t="n">
        <v>2.51</v>
      </c>
      <c r="AG262" s="19" t="n">
        <v>5.2</v>
      </c>
      <c r="AH262" s="19" t="n">
        <v>0</v>
      </c>
      <c r="AI262" s="19" t="n">
        <v>69.21</v>
      </c>
      <c r="AJ262" s="19" t="n">
        <v>87.03</v>
      </c>
      <c r="AK262" s="19" t="n">
        <v>126.79</v>
      </c>
      <c r="AL262" s="19" t="n">
        <v>125.37</v>
      </c>
      <c r="AM262" s="19" t="n">
        <v>29.68</v>
      </c>
      <c r="AN262" s="19" t="n">
        <v>80.33</v>
      </c>
      <c r="AO262" s="19" t="n">
        <v>36.14</v>
      </c>
      <c r="AP262" s="19" t="n">
        <v>84.92</v>
      </c>
      <c r="AQ262" s="19" t="n">
        <v>72.51</v>
      </c>
      <c r="AR262" s="19" t="n">
        <v>196.56</v>
      </c>
      <c r="AS262" s="19" t="n">
        <v>88.16</v>
      </c>
      <c r="AT262" s="19" t="n">
        <v>18.75</v>
      </c>
      <c r="AU262" s="19" t="n">
        <v>51.19</v>
      </c>
      <c r="AV262" s="19" t="n">
        <v>275.31</v>
      </c>
      <c r="AW262" s="19" t="n">
        <v>0</v>
      </c>
      <c r="AX262" s="19" t="n">
        <v>38.9</v>
      </c>
      <c r="AY262" s="19" t="n">
        <v>35.53</v>
      </c>
      <c r="AZ262" s="19" t="n">
        <v>80.05</v>
      </c>
      <c r="BA262" s="19" t="n">
        <v>22.2</v>
      </c>
      <c r="BB262" s="19" t="n">
        <v>0.13</v>
      </c>
      <c r="BC262" s="19" t="n">
        <v>0.06</v>
      </c>
      <c r="BD262" s="19" t="n">
        <v>0.03</v>
      </c>
      <c r="BE262" s="19" t="n">
        <v>0.07</v>
      </c>
      <c r="BF262" s="19" t="n">
        <v>0.08</v>
      </c>
      <c r="BG262" s="19" t="n">
        <v>0.38</v>
      </c>
      <c r="BH262" s="19" t="n">
        <v>0</v>
      </c>
      <c r="BI262" s="19" t="n">
        <v>1.14</v>
      </c>
      <c r="BJ262" s="19" t="n">
        <v>0</v>
      </c>
      <c r="BK262" s="19" t="n">
        <v>0.34</v>
      </c>
      <c r="BL262" s="19" t="n">
        <v>0</v>
      </c>
      <c r="BM262" s="19" t="n">
        <v>0</v>
      </c>
      <c r="BN262" s="19" t="n">
        <v>0</v>
      </c>
      <c r="BO262" s="19" t="n">
        <v>0.07</v>
      </c>
      <c r="BP262" s="19" t="n">
        <v>0.12</v>
      </c>
      <c r="BQ262" s="19" t="n">
        <v>1.05</v>
      </c>
      <c r="BR262" s="19" t="n">
        <v>0</v>
      </c>
      <c r="BS262" s="19" t="n">
        <v>0</v>
      </c>
      <c r="BT262" s="19" t="n">
        <v>0.14</v>
      </c>
      <c r="BU262" s="19" t="n">
        <v>0</v>
      </c>
      <c r="BV262" s="19" t="n">
        <v>0</v>
      </c>
      <c r="BW262" s="19" t="n">
        <v>0</v>
      </c>
      <c r="BX262" s="19" t="n">
        <v>0</v>
      </c>
      <c r="BY262" s="19" t="n">
        <v>0</v>
      </c>
      <c r="BZ262" s="19" t="n">
        <v>123.2</v>
      </c>
      <c r="CB262" s="19" t="n">
        <v>30.84</v>
      </c>
      <c r="CD262" s="19" t="n">
        <v>0</v>
      </c>
      <c r="CE262" s="19" t="n">
        <v>0</v>
      </c>
      <c r="CF262" s="19" t="n">
        <v>0</v>
      </c>
      <c r="CG262" s="19" t="n">
        <v>0</v>
      </c>
      <c r="CH262" s="19" t="n">
        <v>0</v>
      </c>
      <c r="CI262" s="19" t="n">
        <v>0</v>
      </c>
    </row>
    <row r="263" s="19" customFormat="true" ht="13.8" hidden="false" customHeight="false" outlineLevel="0" collapsed="false">
      <c r="A263" s="19" t="str">
        <f aca="false">"639"</f>
        <v>639</v>
      </c>
      <c r="B263" s="19" t="s">
        <v>128</v>
      </c>
      <c r="C263" s="20" t="str">
        <f aca="false">"200"</f>
        <v>200</v>
      </c>
      <c r="D263" s="20" t="n">
        <v>1.02</v>
      </c>
      <c r="E263" s="20" t="n">
        <v>0.06</v>
      </c>
      <c r="F263" s="20" t="n">
        <v>23.18</v>
      </c>
      <c r="G263" s="20" t="n">
        <v>87.59892</v>
      </c>
      <c r="H263" s="19" t="n">
        <v>0.02</v>
      </c>
      <c r="I263" s="19" t="n">
        <v>0</v>
      </c>
      <c r="J263" s="19" t="n">
        <v>0</v>
      </c>
      <c r="K263" s="19" t="n">
        <v>0</v>
      </c>
      <c r="L263" s="19" t="n">
        <v>19.19</v>
      </c>
      <c r="M263" s="19" t="n">
        <v>0.57</v>
      </c>
      <c r="N263" s="19" t="n">
        <v>3.42</v>
      </c>
      <c r="O263" s="19" t="n">
        <v>0</v>
      </c>
      <c r="P263" s="19" t="n">
        <v>0</v>
      </c>
      <c r="Q263" s="19" t="n">
        <v>0.3</v>
      </c>
      <c r="R263" s="19" t="n">
        <v>0.81</v>
      </c>
      <c r="S263" s="19" t="n">
        <v>45.05</v>
      </c>
      <c r="T263" s="19" t="n">
        <v>872.49</v>
      </c>
      <c r="U263" s="19" t="n">
        <v>106.7</v>
      </c>
      <c r="V263" s="19" t="n">
        <v>71.82</v>
      </c>
      <c r="W263" s="19" t="n">
        <v>85.75</v>
      </c>
      <c r="X263" s="19" t="n">
        <v>1.67</v>
      </c>
      <c r="Y263" s="19" t="n">
        <v>0</v>
      </c>
      <c r="Z263" s="19" t="n">
        <v>819</v>
      </c>
      <c r="AA263" s="19" t="n">
        <v>152.3</v>
      </c>
      <c r="AB263" s="19" t="n">
        <v>1.73</v>
      </c>
      <c r="AC263" s="19" t="n">
        <v>0.07</v>
      </c>
      <c r="AD263" s="19" t="n">
        <v>0.09</v>
      </c>
      <c r="AE263" s="19" t="n">
        <v>1.22</v>
      </c>
      <c r="AF263" s="19" t="n">
        <v>1.83</v>
      </c>
      <c r="AG263" s="19" t="n">
        <v>12.92</v>
      </c>
      <c r="AH263" s="19" t="n">
        <v>0</v>
      </c>
      <c r="AI263" s="19" t="n">
        <v>0.01</v>
      </c>
      <c r="AJ263" s="19" t="n">
        <v>0.01</v>
      </c>
      <c r="AK263" s="19" t="n">
        <v>24.71</v>
      </c>
      <c r="AL263" s="19" t="n">
        <v>26.77</v>
      </c>
      <c r="AM263" s="19" t="n">
        <v>20.58</v>
      </c>
      <c r="AN263" s="19" t="n">
        <v>102.91</v>
      </c>
      <c r="AO263" s="19" t="n">
        <v>4.12</v>
      </c>
      <c r="AP263" s="19" t="n">
        <v>24.71</v>
      </c>
      <c r="AQ263" s="19" t="n">
        <v>51.46</v>
      </c>
      <c r="AR263" s="19" t="n">
        <v>164.65</v>
      </c>
      <c r="AS263" s="19" t="n">
        <v>148.23</v>
      </c>
      <c r="AT263" s="19" t="n">
        <v>20.58</v>
      </c>
      <c r="AU263" s="19" t="n">
        <v>10.3</v>
      </c>
      <c r="AV263" s="19" t="n">
        <v>185.25</v>
      </c>
      <c r="AW263" s="19" t="n">
        <v>0</v>
      </c>
      <c r="AX263" s="19" t="n">
        <v>205.82</v>
      </c>
      <c r="AY263" s="19" t="n">
        <v>144.07</v>
      </c>
      <c r="AZ263" s="19" t="n">
        <v>20.59</v>
      </c>
      <c r="BA263" s="19" t="n">
        <v>30.87</v>
      </c>
      <c r="BB263" s="19" t="n">
        <v>0</v>
      </c>
      <c r="BC263" s="19" t="n">
        <v>0</v>
      </c>
      <c r="BD263" s="19" t="n">
        <v>0</v>
      </c>
      <c r="BE263" s="19" t="n">
        <v>0</v>
      </c>
      <c r="BF263" s="19" t="n">
        <v>0</v>
      </c>
      <c r="BG263" s="19" t="n">
        <v>0</v>
      </c>
      <c r="BH263" s="19" t="n">
        <v>0</v>
      </c>
      <c r="BI263" s="19" t="n">
        <v>0.08</v>
      </c>
      <c r="BJ263" s="19" t="n">
        <v>0</v>
      </c>
      <c r="BK263" s="19" t="n">
        <v>0.01</v>
      </c>
      <c r="BL263" s="19" t="n">
        <v>0</v>
      </c>
      <c r="BM263" s="19" t="n">
        <v>0</v>
      </c>
      <c r="BN263" s="19" t="n">
        <v>0</v>
      </c>
      <c r="BO263" s="19" t="n">
        <v>0</v>
      </c>
      <c r="BP263" s="19" t="n">
        <v>0.01</v>
      </c>
      <c r="BQ263" s="19" t="n">
        <v>0.06</v>
      </c>
      <c r="BR263" s="19" t="n">
        <v>0</v>
      </c>
      <c r="BS263" s="19" t="n">
        <v>0</v>
      </c>
      <c r="BT263" s="19" t="n">
        <v>0.04</v>
      </c>
      <c r="BU263" s="19" t="n">
        <v>0.12</v>
      </c>
      <c r="BV263" s="19" t="n">
        <v>0</v>
      </c>
      <c r="BW263" s="19" t="n">
        <v>0</v>
      </c>
      <c r="BX263" s="19" t="n">
        <v>0</v>
      </c>
      <c r="BY263" s="19" t="n">
        <v>0</v>
      </c>
      <c r="BZ263" s="19" t="n">
        <v>214.01</v>
      </c>
      <c r="CB263" s="19" t="n">
        <v>136.5</v>
      </c>
      <c r="CD263" s="19" t="n">
        <v>0</v>
      </c>
      <c r="CE263" s="19" t="n">
        <v>0</v>
      </c>
      <c r="CF263" s="19" t="n">
        <v>0</v>
      </c>
      <c r="CG263" s="19" t="n">
        <v>0</v>
      </c>
      <c r="CH263" s="19" t="n">
        <v>0</v>
      </c>
      <c r="CI263" s="19" t="n">
        <v>0</v>
      </c>
    </row>
    <row r="264" s="19" customFormat="true" ht="13.8" hidden="false" customHeight="false" outlineLevel="0" collapsed="false">
      <c r="A264" s="19" t="str">
        <f aca="false">""</f>
        <v/>
      </c>
      <c r="B264" s="19" t="s">
        <v>159</v>
      </c>
      <c r="C264" s="20" t="str">
        <f aca="false">"30"</f>
        <v>30</v>
      </c>
      <c r="D264" s="20" t="n">
        <v>0.12</v>
      </c>
      <c r="E264" s="20" t="n">
        <v>0</v>
      </c>
      <c r="F264" s="20" t="n">
        <v>22.52</v>
      </c>
      <c r="G264" s="20" t="n">
        <v>85.83624</v>
      </c>
      <c r="H264" s="19" t="n">
        <v>0</v>
      </c>
      <c r="I264" s="19" t="n">
        <v>0</v>
      </c>
      <c r="J264" s="19" t="n">
        <v>0</v>
      </c>
      <c r="K264" s="19" t="n">
        <v>0</v>
      </c>
      <c r="L264" s="19" t="n">
        <v>21.99</v>
      </c>
      <c r="M264" s="19" t="n">
        <v>0.35</v>
      </c>
      <c r="N264" s="19" t="n">
        <v>0.18</v>
      </c>
      <c r="O264" s="19" t="n">
        <v>0</v>
      </c>
      <c r="P264" s="19" t="n">
        <v>0</v>
      </c>
      <c r="Q264" s="19" t="n">
        <v>0</v>
      </c>
      <c r="R264" s="19" t="n">
        <v>0.09</v>
      </c>
      <c r="S264" s="19" t="n">
        <v>0</v>
      </c>
      <c r="T264" s="19" t="n">
        <v>0</v>
      </c>
      <c r="U264" s="19" t="n">
        <v>0</v>
      </c>
      <c r="V264" s="19" t="n">
        <v>0</v>
      </c>
      <c r="W264" s="19" t="n">
        <v>0</v>
      </c>
      <c r="X264" s="19" t="n">
        <v>0</v>
      </c>
      <c r="Y264" s="19" t="n">
        <v>0</v>
      </c>
      <c r="Z264" s="19" t="n">
        <v>0</v>
      </c>
      <c r="AA264" s="19" t="n">
        <v>0</v>
      </c>
      <c r="AB264" s="19" t="n">
        <v>0</v>
      </c>
      <c r="AC264" s="19" t="n">
        <v>0</v>
      </c>
      <c r="AD264" s="19" t="n">
        <v>0</v>
      </c>
      <c r="AE264" s="19" t="n">
        <v>0</v>
      </c>
      <c r="AF264" s="19" t="n">
        <v>0</v>
      </c>
      <c r="AG264" s="19" t="n">
        <v>0</v>
      </c>
      <c r="AH264" s="19" t="n">
        <v>0</v>
      </c>
      <c r="AI264" s="19" t="n">
        <v>0</v>
      </c>
      <c r="AJ264" s="19" t="n">
        <v>0</v>
      </c>
      <c r="AK264" s="19" t="n">
        <v>0</v>
      </c>
      <c r="AL264" s="19" t="n">
        <v>0</v>
      </c>
      <c r="AM264" s="19" t="n">
        <v>0</v>
      </c>
      <c r="AN264" s="19" t="n">
        <v>0</v>
      </c>
      <c r="AO264" s="19" t="n">
        <v>0</v>
      </c>
      <c r="AP264" s="19" t="n">
        <v>0</v>
      </c>
      <c r="AQ264" s="19" t="n">
        <v>0</v>
      </c>
      <c r="AR264" s="19" t="n">
        <v>0</v>
      </c>
      <c r="AS264" s="19" t="n">
        <v>0</v>
      </c>
      <c r="AT264" s="19" t="n">
        <v>0</v>
      </c>
      <c r="AU264" s="19" t="n">
        <v>0</v>
      </c>
      <c r="AV264" s="19" t="n">
        <v>0</v>
      </c>
      <c r="AW264" s="19" t="n">
        <v>0</v>
      </c>
      <c r="AX264" s="19" t="n">
        <v>0</v>
      </c>
      <c r="AY264" s="19" t="n">
        <v>0</v>
      </c>
      <c r="AZ264" s="19" t="n">
        <v>0</v>
      </c>
      <c r="BA264" s="19" t="n">
        <v>0</v>
      </c>
      <c r="BB264" s="19" t="n">
        <v>0</v>
      </c>
      <c r="BC264" s="19" t="n">
        <v>0</v>
      </c>
      <c r="BD264" s="19" t="n">
        <v>0</v>
      </c>
      <c r="BE264" s="19" t="n">
        <v>0</v>
      </c>
      <c r="BF264" s="19" t="n">
        <v>0</v>
      </c>
      <c r="BG264" s="19" t="n">
        <v>0</v>
      </c>
      <c r="BH264" s="19" t="n">
        <v>0</v>
      </c>
      <c r="BI264" s="19" t="n">
        <v>0</v>
      </c>
      <c r="BJ264" s="19" t="n">
        <v>0</v>
      </c>
      <c r="BK264" s="19" t="n">
        <v>0</v>
      </c>
      <c r="BL264" s="19" t="n">
        <v>0</v>
      </c>
      <c r="BM264" s="19" t="n">
        <v>0</v>
      </c>
      <c r="BN264" s="19" t="n">
        <v>0</v>
      </c>
      <c r="BO264" s="19" t="n">
        <v>0</v>
      </c>
      <c r="BP264" s="19" t="n">
        <v>0</v>
      </c>
      <c r="BQ264" s="19" t="n">
        <v>0</v>
      </c>
      <c r="BR264" s="19" t="n">
        <v>0</v>
      </c>
      <c r="BS264" s="19" t="n">
        <v>0</v>
      </c>
      <c r="BT264" s="19" t="n">
        <v>0</v>
      </c>
      <c r="BU264" s="19" t="n">
        <v>0</v>
      </c>
      <c r="BV264" s="19" t="n">
        <v>0</v>
      </c>
      <c r="BW264" s="19" t="n">
        <v>0</v>
      </c>
      <c r="BX264" s="19" t="n">
        <v>0</v>
      </c>
      <c r="BY264" s="19" t="n">
        <v>0</v>
      </c>
      <c r="BZ264" s="19" t="n">
        <v>6.6</v>
      </c>
      <c r="CB264" s="19" t="n">
        <v>0</v>
      </c>
      <c r="CD264" s="19" t="n">
        <v>0</v>
      </c>
      <c r="CE264" s="19" t="n">
        <v>0</v>
      </c>
      <c r="CF264" s="19" t="n">
        <v>0</v>
      </c>
      <c r="CG264" s="19" t="n">
        <v>0</v>
      </c>
      <c r="CH264" s="19" t="n">
        <v>0</v>
      </c>
      <c r="CI264" s="19" t="n">
        <v>0</v>
      </c>
    </row>
    <row r="265" s="21" customFormat="true" ht="13.8" hidden="false" customHeight="false" outlineLevel="0" collapsed="false">
      <c r="B265" s="21" t="s">
        <v>95</v>
      </c>
      <c r="C265" s="22" t="str">
        <f aca="false">"70"</f>
        <v>70</v>
      </c>
      <c r="D265" s="22" t="n">
        <v>4.53</v>
      </c>
      <c r="E265" s="22" t="n">
        <v>0.82</v>
      </c>
      <c r="F265" s="22" t="n">
        <v>28.61</v>
      </c>
      <c r="G265" s="22" t="n">
        <v>132.65868</v>
      </c>
      <c r="H265" s="21" t="n">
        <v>0.14</v>
      </c>
      <c r="I265" s="21" t="n">
        <v>0</v>
      </c>
      <c r="J265" s="21" t="n">
        <v>0</v>
      </c>
      <c r="K265" s="21" t="n">
        <v>0</v>
      </c>
      <c r="L265" s="21" t="n">
        <v>0.82</v>
      </c>
      <c r="M265" s="21" t="n">
        <v>22.09</v>
      </c>
      <c r="N265" s="21" t="n">
        <v>5.69</v>
      </c>
      <c r="O265" s="21" t="n">
        <v>0</v>
      </c>
      <c r="P265" s="21" t="n">
        <v>0</v>
      </c>
      <c r="Q265" s="21" t="n">
        <v>0.69</v>
      </c>
      <c r="R265" s="21" t="n">
        <v>1.72</v>
      </c>
      <c r="S265" s="21" t="n">
        <v>418.46</v>
      </c>
      <c r="T265" s="21" t="n">
        <v>168.07</v>
      </c>
      <c r="U265" s="21" t="n">
        <v>24.01</v>
      </c>
      <c r="V265" s="21" t="n">
        <v>32.24</v>
      </c>
      <c r="W265" s="21" t="n">
        <v>108.39</v>
      </c>
      <c r="X265" s="21" t="n">
        <v>2.68</v>
      </c>
      <c r="Y265" s="21" t="n">
        <v>0</v>
      </c>
      <c r="Z265" s="21" t="n">
        <v>3.43</v>
      </c>
      <c r="AA265" s="21" t="n">
        <v>0.7</v>
      </c>
      <c r="AB265" s="21" t="n">
        <v>0.98</v>
      </c>
      <c r="AC265" s="21" t="n">
        <v>0.12</v>
      </c>
      <c r="AD265" s="21" t="n">
        <v>0.05</v>
      </c>
      <c r="AE265" s="21" t="n">
        <v>0.48</v>
      </c>
      <c r="AF265" s="21" t="n">
        <v>1.4</v>
      </c>
      <c r="AG265" s="21" t="n">
        <v>0</v>
      </c>
      <c r="AH265" s="21" t="n">
        <v>0</v>
      </c>
      <c r="AI265" s="21" t="n">
        <v>220.89</v>
      </c>
      <c r="AJ265" s="21" t="n">
        <v>170.13</v>
      </c>
      <c r="AK265" s="21" t="n">
        <v>292.92</v>
      </c>
      <c r="AL265" s="21" t="n">
        <v>152.98</v>
      </c>
      <c r="AM265" s="21" t="n">
        <v>63.8</v>
      </c>
      <c r="AN265" s="21" t="n">
        <v>135.83</v>
      </c>
      <c r="AO265" s="21" t="n">
        <v>54.88</v>
      </c>
      <c r="AP265" s="21" t="n">
        <v>254.51</v>
      </c>
      <c r="AQ265" s="21" t="n">
        <v>203.74</v>
      </c>
      <c r="AR265" s="21" t="n">
        <v>199.63</v>
      </c>
      <c r="AS265" s="21" t="n">
        <v>318.3</v>
      </c>
      <c r="AT265" s="21" t="n">
        <v>85.06</v>
      </c>
      <c r="AU265" s="21" t="n">
        <v>212.66</v>
      </c>
      <c r="AV265" s="21" t="n">
        <v>1048.89</v>
      </c>
      <c r="AW265" s="21" t="n">
        <v>0</v>
      </c>
      <c r="AX265" s="21" t="n">
        <v>360.84</v>
      </c>
      <c r="AY265" s="21" t="n">
        <v>199.63</v>
      </c>
      <c r="AZ265" s="21" t="n">
        <v>123.48</v>
      </c>
      <c r="BA265" s="21" t="n">
        <v>89.18</v>
      </c>
      <c r="BB265" s="21" t="n">
        <v>0</v>
      </c>
      <c r="BC265" s="21" t="n">
        <v>0</v>
      </c>
      <c r="BD265" s="21" t="n">
        <v>0</v>
      </c>
      <c r="BE265" s="21" t="n">
        <v>0</v>
      </c>
      <c r="BF265" s="21" t="n">
        <v>0</v>
      </c>
      <c r="BG265" s="21" t="n">
        <v>0</v>
      </c>
      <c r="BH265" s="21" t="n">
        <v>0</v>
      </c>
      <c r="BI265" s="21" t="n">
        <v>0.1</v>
      </c>
      <c r="BJ265" s="21" t="n">
        <v>0</v>
      </c>
      <c r="BK265" s="21" t="n">
        <v>0.01</v>
      </c>
      <c r="BL265" s="21" t="n">
        <v>0.01</v>
      </c>
      <c r="BM265" s="21" t="n">
        <v>0</v>
      </c>
      <c r="BN265" s="21" t="n">
        <v>0</v>
      </c>
      <c r="BO265" s="21" t="n">
        <v>0</v>
      </c>
      <c r="BP265" s="21" t="n">
        <v>0.01</v>
      </c>
      <c r="BQ265" s="21" t="n">
        <v>0.08</v>
      </c>
      <c r="BR265" s="21" t="n">
        <v>0</v>
      </c>
      <c r="BS265" s="21" t="n">
        <v>0</v>
      </c>
      <c r="BT265" s="21" t="n">
        <v>0.33</v>
      </c>
      <c r="BU265" s="21" t="n">
        <v>0.05</v>
      </c>
      <c r="BV265" s="21" t="n">
        <v>0</v>
      </c>
      <c r="BW265" s="21" t="n">
        <v>0</v>
      </c>
      <c r="BX265" s="21" t="n">
        <v>0</v>
      </c>
      <c r="BY265" s="21" t="n">
        <v>0</v>
      </c>
      <c r="BZ265" s="21" t="n">
        <v>32.9</v>
      </c>
      <c r="CB265" s="21" t="n">
        <v>0.57</v>
      </c>
      <c r="CD265" s="21" t="n">
        <v>0</v>
      </c>
      <c r="CE265" s="21" t="n">
        <v>0</v>
      </c>
      <c r="CF265" s="21" t="n">
        <v>0</v>
      </c>
      <c r="CG265" s="21" t="n">
        <v>0</v>
      </c>
      <c r="CH265" s="21" t="n">
        <v>0</v>
      </c>
      <c r="CI265" s="21" t="n">
        <v>0</v>
      </c>
    </row>
    <row r="266" s="23" customFormat="true" ht="13.8" hidden="false" customHeight="false" outlineLevel="0" collapsed="false">
      <c r="B266" s="23" t="s">
        <v>96</v>
      </c>
      <c r="C266" s="24"/>
      <c r="D266" s="24" t="n">
        <f aca="false">SUM(D259:D265)</f>
        <v>21.54</v>
      </c>
      <c r="E266" s="24" t="n">
        <f aca="false">SUM(E259:E265)</f>
        <v>31.76</v>
      </c>
      <c r="F266" s="24" t="n">
        <f aca="false">SUM(F259:F265)</f>
        <v>115.44</v>
      </c>
      <c r="G266" s="24" t="n">
        <f aca="false">SUM(G259:G265)</f>
        <v>804.2135984</v>
      </c>
      <c r="H266" s="23" t="n">
        <f aca="false">SUM(H259:H265)</f>
        <v>9.68</v>
      </c>
      <c r="I266" s="23" t="n">
        <f aca="false">SUM(I259:I265)</f>
        <v>6.71</v>
      </c>
      <c r="J266" s="23" t="n">
        <f aca="false">SUM(J259:J265)</f>
        <v>0.51</v>
      </c>
      <c r="K266" s="23" t="n">
        <f aca="false">SUM(K259:K265)</f>
        <v>0</v>
      </c>
      <c r="L266" s="23" t="n">
        <f aca="false">SUM(L259:L265)</f>
        <v>51.05</v>
      </c>
      <c r="M266" s="23" t="n">
        <f aca="false">SUM(M259:M265)</f>
        <v>56.8</v>
      </c>
      <c r="N266" s="23" t="n">
        <f aca="false">SUM(N259:N265)</f>
        <v>15.5</v>
      </c>
      <c r="O266" s="23" t="n">
        <f aca="false">SUM(O259:O265)</f>
        <v>0</v>
      </c>
      <c r="P266" s="23" t="n">
        <f aca="false">SUM(P259:P265)</f>
        <v>0</v>
      </c>
      <c r="Q266" s="23" t="n">
        <f aca="false">SUM(Q259:Q265)</f>
        <v>1.71</v>
      </c>
      <c r="R266" s="23" t="n">
        <f aca="false">SUM(R259:R265)</f>
        <v>8.66</v>
      </c>
      <c r="S266" s="23" t="n">
        <f aca="false">SUM(S259:S265)</f>
        <v>1243.88</v>
      </c>
      <c r="T266" s="23" t="n">
        <f aca="false">SUM(T259:T265)</f>
        <v>2363.74</v>
      </c>
      <c r="U266" s="23" t="n">
        <f aca="false">SUM(U259:U265)</f>
        <v>234.56</v>
      </c>
      <c r="V266" s="23" t="n">
        <f aca="false">SUM(V259:V265)</f>
        <v>175.68</v>
      </c>
      <c r="W266" s="23" t="n">
        <f aca="false">SUM(W259:W265)</f>
        <v>462.34</v>
      </c>
      <c r="X266" s="23" t="n">
        <f aca="false">SUM(X259:X265)</f>
        <v>7.7</v>
      </c>
      <c r="Y266" s="23" t="n">
        <f aca="false">SUM(Y259:Y265)</f>
        <v>67.85</v>
      </c>
      <c r="Z266" s="23" t="n">
        <f aca="false">SUM(Z259:Z265)</f>
        <v>2036.3</v>
      </c>
      <c r="AA266" s="23" t="n">
        <f aca="false">SUM(AA259:AA265)</f>
        <v>447.68</v>
      </c>
      <c r="AB266" s="23" t="n">
        <f aca="false">SUM(AB259:AB265)</f>
        <v>7.98</v>
      </c>
      <c r="AC266" s="23" t="n">
        <f aca="false">SUM(AC259:AC265)</f>
        <v>0.39</v>
      </c>
      <c r="AD266" s="23" t="n">
        <f aca="false">SUM(AD259:AD265)</f>
        <v>0.43</v>
      </c>
      <c r="AE266" s="23" t="n">
        <f aca="false">SUM(AE259:AE265)</f>
        <v>7.68</v>
      </c>
      <c r="AF266" s="23" t="n">
        <f aca="false">SUM(AF259:AF265)</f>
        <v>15.5</v>
      </c>
      <c r="AG266" s="23" t="n">
        <f aca="false">SUM(AG259:AG265)</f>
        <v>34</v>
      </c>
      <c r="AH266" s="23" t="n">
        <f aca="false">SUM(AH259:AH265)</f>
        <v>0</v>
      </c>
      <c r="AI266" s="23" t="n">
        <f aca="false">SUM(AI259:AI265)</f>
        <v>527.95</v>
      </c>
      <c r="AJ266" s="23" t="n">
        <f aca="false">SUM(AJ259:AJ265)</f>
        <v>513.52</v>
      </c>
      <c r="AK266" s="23" t="n">
        <f aca="false">SUM(AK259:AK265)</f>
        <v>831.26</v>
      </c>
      <c r="AL266" s="23" t="n">
        <f aca="false">SUM(AL259:AL265)</f>
        <v>658.96</v>
      </c>
      <c r="AM266" s="23" t="n">
        <f aca="false">SUM(AM259:AM265)</f>
        <v>166.73</v>
      </c>
      <c r="AN266" s="23" t="n">
        <f aca="false">SUM(AN259:AN265)</f>
        <v>523.62</v>
      </c>
      <c r="AO266" s="23" t="n">
        <f aca="false">SUM(AO259:AO265)</f>
        <v>161.48</v>
      </c>
      <c r="AP266" s="23" t="n">
        <f aca="false">SUM(AP259:AP265)</f>
        <v>605.65</v>
      </c>
      <c r="AQ266" s="23" t="n">
        <f aca="false">SUM(AQ259:AQ265)</f>
        <v>555.47</v>
      </c>
      <c r="AR266" s="23" t="n">
        <f aca="false">SUM(AR259:AR265)</f>
        <v>972.52</v>
      </c>
      <c r="AS266" s="23" t="n">
        <f aca="false">SUM(AS259:AS265)</f>
        <v>1083.19</v>
      </c>
      <c r="AT266" s="23" t="n">
        <f aca="false">SUM(AT259:AT265)</f>
        <v>233.78</v>
      </c>
      <c r="AU266" s="23" t="n">
        <f aca="false">SUM(AU259:AU265)</f>
        <v>500.99</v>
      </c>
      <c r="AV266" s="23" t="n">
        <f aca="false">SUM(AV259:AV265)</f>
        <v>2471.11</v>
      </c>
      <c r="AW266" s="23" t="n">
        <f aca="false">SUM(AW259:AW265)</f>
        <v>0.3</v>
      </c>
      <c r="AX266" s="23" t="n">
        <f aca="false">SUM(AX259:AX265)</f>
        <v>786.4</v>
      </c>
      <c r="AY266" s="23" t="n">
        <f aca="false">SUM(AY259:AY265)</f>
        <v>584.74</v>
      </c>
      <c r="AZ266" s="23" t="n">
        <f aca="false">SUM(AZ259:AZ265)</f>
        <v>391.53</v>
      </c>
      <c r="BA266" s="23" t="n">
        <f aca="false">SUM(BA259:BA265)</f>
        <v>206.16</v>
      </c>
      <c r="BB266" s="23" t="n">
        <f aca="false">SUM(BB259:BB265)</f>
        <v>0.28</v>
      </c>
      <c r="BC266" s="23" t="n">
        <f aca="false">SUM(BC259:BC265)</f>
        <v>0.09</v>
      </c>
      <c r="BD266" s="23" t="n">
        <f aca="false">SUM(BD259:BD265)</f>
        <v>0.06</v>
      </c>
      <c r="BE266" s="23" t="n">
        <f aca="false">SUM(BE259:BE265)</f>
        <v>0.14</v>
      </c>
      <c r="BF266" s="23" t="n">
        <f aca="false">SUM(BF259:BF265)</f>
        <v>0.17</v>
      </c>
      <c r="BG266" s="23" t="n">
        <f aca="false">SUM(BG259:BG265)</f>
        <v>0.7</v>
      </c>
      <c r="BH266" s="23" t="n">
        <f aca="false">SUM(BH259:BH265)</f>
        <v>0</v>
      </c>
      <c r="BI266" s="23" t="n">
        <f aca="false">SUM(BI259:BI265)</f>
        <v>2.98</v>
      </c>
      <c r="BJ266" s="23" t="n">
        <f aca="false">SUM(BJ259:BJ265)</f>
        <v>0</v>
      </c>
      <c r="BK266" s="23" t="n">
        <f aca="false">SUM(BK259:BK265)</f>
        <v>1.08</v>
      </c>
      <c r="BL266" s="23" t="n">
        <f aca="false">SUM(BL259:BL265)</f>
        <v>0.04</v>
      </c>
      <c r="BM266" s="23" t="n">
        <f aca="false">SUM(BM259:BM265)</f>
        <v>0.07</v>
      </c>
      <c r="BN266" s="23" t="n">
        <f aca="false">SUM(BN259:BN265)</f>
        <v>0</v>
      </c>
      <c r="BO266" s="23" t="n">
        <f aca="false">SUM(BO259:BO265)</f>
        <v>0.1</v>
      </c>
      <c r="BP266" s="23" t="n">
        <f aca="false">SUM(BP259:BP265)</f>
        <v>0.25</v>
      </c>
      <c r="BQ266" s="23" t="n">
        <f aca="false">SUM(BQ259:BQ265)</f>
        <v>4.68</v>
      </c>
      <c r="BR266" s="23" t="n">
        <f aca="false">SUM(BR259:BR265)</f>
        <v>0</v>
      </c>
      <c r="BS266" s="23" t="n">
        <f aca="false">SUM(BS259:BS265)</f>
        <v>0</v>
      </c>
      <c r="BT266" s="23" t="n">
        <f aca="false">SUM(BT259:BT265)</f>
        <v>6.52</v>
      </c>
      <c r="BU266" s="23" t="n">
        <f aca="false">SUM(BU259:BU265)</f>
        <v>0.2</v>
      </c>
      <c r="BV266" s="23" t="n">
        <f aca="false">SUM(BV259:BV265)</f>
        <v>0</v>
      </c>
      <c r="BW266" s="23" t="n">
        <f aca="false">SUM(BW259:BW265)</f>
        <v>0</v>
      </c>
      <c r="BX266" s="23" t="n">
        <f aca="false">SUM(BX259:BX265)</f>
        <v>0</v>
      </c>
      <c r="BY266" s="23" t="n">
        <f aca="false">SUM(BY259:BY265)</f>
        <v>0</v>
      </c>
      <c r="BZ266" s="23" t="n">
        <f aca="false">SUM(BZ259:BZ265)</f>
        <v>671.89</v>
      </c>
      <c r="CA266" s="23" t="n">
        <f aca="false">$G$266/$G$267*100</f>
        <v>54.4254107872025</v>
      </c>
      <c r="CB266" s="23" t="n">
        <v>368.69</v>
      </c>
      <c r="CD266" s="23" t="n">
        <v>0</v>
      </c>
      <c r="CE266" s="23" t="n">
        <v>0</v>
      </c>
      <c r="CF266" s="23" t="n">
        <v>0</v>
      </c>
      <c r="CG266" s="23" t="n">
        <v>0</v>
      </c>
      <c r="CH266" s="23" t="n">
        <v>0</v>
      </c>
      <c r="CI266" s="23" t="n">
        <v>0</v>
      </c>
    </row>
    <row r="267" s="23" customFormat="true" ht="13.8" hidden="false" customHeight="false" outlineLevel="0" collapsed="false">
      <c r="B267" s="23" t="s">
        <v>97</v>
      </c>
      <c r="C267" s="24"/>
      <c r="D267" s="34" t="n">
        <f aca="false">D257+D266</f>
        <v>55.72</v>
      </c>
      <c r="E267" s="34" t="n">
        <f aca="false">E257+E266</f>
        <v>59.05</v>
      </c>
      <c r="F267" s="34" t="n">
        <f aca="false">F257+F266</f>
        <v>189.07</v>
      </c>
      <c r="G267" s="34" t="n">
        <f aca="false">G257+G266</f>
        <v>1477.6435984</v>
      </c>
      <c r="H267" s="34" t="n">
        <f aca="false">H257+H266</f>
        <v>26.43</v>
      </c>
      <c r="I267" s="34" t="n">
        <f aca="false">I257+I266</f>
        <v>6.98</v>
      </c>
      <c r="J267" s="34" t="n">
        <f aca="false">J257+J266</f>
        <v>3.23</v>
      </c>
      <c r="K267" s="34" t="n">
        <f aca="false">K257+K266</f>
        <v>0</v>
      </c>
      <c r="L267" s="34" t="n">
        <f aca="false">L257+L266</f>
        <v>97.04</v>
      </c>
      <c r="M267" s="34" t="n">
        <f aca="false">M257+M266</f>
        <v>82.99</v>
      </c>
      <c r="N267" s="34" t="n">
        <f aca="false">N257+N266</f>
        <v>16.96</v>
      </c>
      <c r="O267" s="34" t="n">
        <f aca="false">O257+O266</f>
        <v>0</v>
      </c>
      <c r="P267" s="34" t="n">
        <f aca="false">P257+P266</f>
        <v>0</v>
      </c>
      <c r="Q267" s="34" t="n">
        <f aca="false">Q257+Q266</f>
        <v>3.71</v>
      </c>
      <c r="R267" s="34" t="n">
        <f aca="false">R257+R266</f>
        <v>11.99</v>
      </c>
      <c r="S267" s="34" t="n">
        <f aca="false">S257+S266</f>
        <v>1599.4</v>
      </c>
      <c r="T267" s="34" t="n">
        <f aca="false">T257+T266</f>
        <v>2754.68</v>
      </c>
      <c r="U267" s="34" t="n">
        <f aca="false">U257+U266</f>
        <v>609.07</v>
      </c>
      <c r="V267" s="34" t="n">
        <f aca="false">V257+V266</f>
        <v>230.96</v>
      </c>
      <c r="W267" s="34" t="n">
        <f aca="false">W257+W266</f>
        <v>881.31</v>
      </c>
      <c r="X267" s="34" t="n">
        <f aca="false">X257+X266</f>
        <v>9.16</v>
      </c>
      <c r="Y267" s="34" t="n">
        <f aca="false">Y257+Y266</f>
        <v>243.58</v>
      </c>
      <c r="Z267" s="34" t="n">
        <f aca="false">Z257+Z266</f>
        <v>2131.61</v>
      </c>
      <c r="AA267" s="34" t="n">
        <f aca="false">AA257+AA266</f>
        <v>647.75</v>
      </c>
      <c r="AB267" s="34" t="n">
        <f aca="false">AB257+AB266</f>
        <v>9.16</v>
      </c>
      <c r="AC267" s="34" t="n">
        <f aca="false">AC257+AC266</f>
        <v>0.54</v>
      </c>
      <c r="AD267" s="34" t="n">
        <f aca="false">AD257+AD266</f>
        <v>0.99</v>
      </c>
      <c r="AE267" s="34" t="n">
        <f aca="false">AE257+AE266</f>
        <v>8.9</v>
      </c>
      <c r="AF267" s="34" t="n">
        <f aca="false">AF257+AF266</f>
        <v>23.67</v>
      </c>
      <c r="AG267" s="34" t="n">
        <f aca="false">AG257+AG266</f>
        <v>34.79</v>
      </c>
      <c r="AH267" s="34" t="n">
        <f aca="false">AH257+AH266</f>
        <v>0</v>
      </c>
      <c r="AI267" s="34" t="n">
        <f aca="false">AI257+AI266</f>
        <v>2099.13</v>
      </c>
      <c r="AJ267" s="34" t="n">
        <f aca="false">AJ257+AJ266</f>
        <v>1848.54</v>
      </c>
      <c r="AK267" s="34" t="n">
        <f aca="false">AK257+AK266</f>
        <v>3222.38</v>
      </c>
      <c r="AL267" s="34" t="n">
        <f aca="false">AL257+AL266</f>
        <v>2446.39</v>
      </c>
      <c r="AM267" s="34" t="n">
        <f aca="false">AM257+AM266</f>
        <v>854.34</v>
      </c>
      <c r="AN267" s="34" t="n">
        <f aca="false">AN257+AN266</f>
        <v>1709.59</v>
      </c>
      <c r="AO267" s="34" t="n">
        <f aca="false">AO257+AO266</f>
        <v>549.72</v>
      </c>
      <c r="AP267" s="34" t="n">
        <f aca="false">AP257+AP266</f>
        <v>2026.97</v>
      </c>
      <c r="AQ267" s="34" t="n">
        <f aca="false">AQ257+AQ266</f>
        <v>782.8</v>
      </c>
      <c r="AR267" s="34" t="n">
        <f aca="false">AR257+AR266</f>
        <v>1235.63</v>
      </c>
      <c r="AS267" s="34" t="n">
        <f aca="false">AS257+AS266</f>
        <v>1433.79</v>
      </c>
      <c r="AT267" s="34" t="n">
        <f aca="false">AT257+AT266</f>
        <v>978.64</v>
      </c>
      <c r="AU267" s="34" t="n">
        <f aca="false">AU257+AU266</f>
        <v>691.17</v>
      </c>
      <c r="AV267" s="34" t="n">
        <f aca="false">AV257+AV266</f>
        <v>4118.42</v>
      </c>
      <c r="AW267" s="34" t="n">
        <f aca="false">AW257+AW266</f>
        <v>1.11</v>
      </c>
      <c r="AX267" s="34" t="n">
        <f aca="false">AX257+AX266</f>
        <v>1378.5</v>
      </c>
      <c r="AY267" s="34" t="n">
        <f aca="false">AY257+AY266</f>
        <v>939.46</v>
      </c>
      <c r="AZ267" s="34" t="n">
        <f aca="false">AZ257+AZ266</f>
        <v>1880.34</v>
      </c>
      <c r="BA267" s="34" t="n">
        <f aca="false">BA257+BA266</f>
        <v>419.43</v>
      </c>
      <c r="BB267" s="34" t="n">
        <f aca="false">BB257+BB266</f>
        <v>0.63</v>
      </c>
      <c r="BC267" s="34" t="n">
        <f aca="false">BC257+BC266</f>
        <v>0.17</v>
      </c>
      <c r="BD267" s="34" t="n">
        <f aca="false">BD257+BD266</f>
        <v>0.13</v>
      </c>
      <c r="BE267" s="34" t="n">
        <f aca="false">BE257+BE266</f>
        <v>0.32</v>
      </c>
      <c r="BF267" s="34" t="n">
        <f aca="false">BF257+BF266</f>
        <v>0.4</v>
      </c>
      <c r="BG267" s="34" t="n">
        <f aca="false">BG257+BG266</f>
        <v>1.44</v>
      </c>
      <c r="BH267" s="34" t="n">
        <f aca="false">BH257+BH266</f>
        <v>0</v>
      </c>
      <c r="BI267" s="34" t="n">
        <f aca="false">BI257+BI266</f>
        <v>5.34</v>
      </c>
      <c r="BJ267" s="34" t="n">
        <f aca="false">BJ257+BJ266</f>
        <v>0</v>
      </c>
      <c r="BK267" s="34" t="n">
        <f aca="false">BK257+BK266</f>
        <v>1.8</v>
      </c>
      <c r="BL267" s="34" t="n">
        <f aca="false">BL257+BL266</f>
        <v>0.04</v>
      </c>
      <c r="BM267" s="34" t="n">
        <f aca="false">BM257+BM266</f>
        <v>0.07</v>
      </c>
      <c r="BN267" s="34" t="n">
        <f aca="false">BN257+BN266</f>
        <v>0</v>
      </c>
      <c r="BO267" s="34" t="n">
        <f aca="false">BO257+BO266</f>
        <v>0.15</v>
      </c>
      <c r="BP267" s="34" t="n">
        <f aca="false">BP257+BP266</f>
        <v>0.52</v>
      </c>
      <c r="BQ267" s="34" t="n">
        <f aca="false">BQ257+BQ266</f>
        <v>7.57</v>
      </c>
      <c r="BR267" s="34" t="n">
        <f aca="false">BR257+BR266</f>
        <v>0</v>
      </c>
      <c r="BS267" s="34" t="n">
        <f aca="false">BS257+BS266</f>
        <v>0</v>
      </c>
      <c r="BT267" s="34" t="n">
        <f aca="false">BT257+BT266</f>
        <v>6.8</v>
      </c>
      <c r="BU267" s="34" t="n">
        <f aca="false">BU257+BU266</f>
        <v>0.23</v>
      </c>
      <c r="BV267" s="34" t="n">
        <f aca="false">BV257+BV266</f>
        <v>0.02</v>
      </c>
      <c r="BW267" s="34" t="n">
        <f aca="false">BW257+BW266</f>
        <v>0</v>
      </c>
      <c r="BX267" s="34" t="n">
        <f aca="false">BX257+BX266</f>
        <v>0</v>
      </c>
      <c r="BY267" s="34" t="n">
        <f aca="false">BY257+BY266</f>
        <v>0</v>
      </c>
      <c r="BZ267" s="34" t="n">
        <f aca="false">BZ257+BZ266</f>
        <v>1177.97</v>
      </c>
      <c r="CB267" s="23" t="n">
        <v>560.3</v>
      </c>
      <c r="CD267" s="23" t="n">
        <v>0</v>
      </c>
      <c r="CE267" s="23" t="n">
        <v>0</v>
      </c>
      <c r="CF267" s="23" t="n">
        <v>0</v>
      </c>
      <c r="CG267" s="23" t="n">
        <v>0</v>
      </c>
      <c r="CH267" s="23" t="n">
        <v>0</v>
      </c>
      <c r="CI267" s="23" t="n">
        <v>0</v>
      </c>
    </row>
    <row r="268" s="13" customFormat="true" ht="13.8" hidden="false" customHeight="false" outlineLevel="0" collapsed="false">
      <c r="C268" s="18"/>
      <c r="D268" s="18"/>
      <c r="E268" s="18"/>
      <c r="F268" s="18"/>
      <c r="G268" s="18"/>
    </row>
    <row r="269" s="13" customFormat="true" ht="13.8" hidden="false" customHeight="false" outlineLevel="0" collapsed="false">
      <c r="C269" s="18"/>
      <c r="D269" s="18"/>
      <c r="E269" s="18"/>
      <c r="F269" s="18"/>
      <c r="G269" s="18"/>
    </row>
    <row r="270" s="13" customFormat="true" ht="13.8" hidden="false" customHeight="false" outlineLevel="0" collapsed="false">
      <c r="A270" s="16"/>
      <c r="B270" s="16" t="s">
        <v>119</v>
      </c>
      <c r="C270" s="31"/>
      <c r="D270" s="31"/>
      <c r="E270" s="31"/>
      <c r="F270" s="31"/>
      <c r="G270" s="31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</row>
    <row r="271" s="13" customFormat="true" ht="13.8" hidden="false" customHeight="false" outlineLevel="0" collapsed="false">
      <c r="A271" s="21" t="str">
        <f aca="false">""</f>
        <v/>
      </c>
      <c r="B271" s="21" t="s">
        <v>138</v>
      </c>
      <c r="C271" s="22" t="str">
        <f aca="false">"60"</f>
        <v>60</v>
      </c>
      <c r="D271" s="22" t="n">
        <v>0.65</v>
      </c>
      <c r="E271" s="22" t="n">
        <v>0.12</v>
      </c>
      <c r="F271" s="22" t="n">
        <v>3.06</v>
      </c>
      <c r="G271" s="22" t="n">
        <v>15.24684</v>
      </c>
      <c r="H271" s="21" t="n">
        <v>0</v>
      </c>
      <c r="I271" s="21" t="n">
        <v>0</v>
      </c>
      <c r="J271" s="21" t="n">
        <v>0</v>
      </c>
      <c r="K271" s="21" t="n">
        <v>0</v>
      </c>
      <c r="L271" s="21" t="n">
        <v>2.06</v>
      </c>
      <c r="M271" s="21" t="n">
        <v>0.18</v>
      </c>
      <c r="N271" s="21" t="n">
        <v>0.82</v>
      </c>
      <c r="O271" s="21" t="n">
        <v>0</v>
      </c>
      <c r="P271" s="21" t="n">
        <v>0</v>
      </c>
      <c r="Q271" s="21" t="n">
        <v>0.47</v>
      </c>
      <c r="R271" s="21" t="n">
        <v>0.41</v>
      </c>
      <c r="S271" s="21" t="n">
        <v>1.76</v>
      </c>
      <c r="T271" s="21" t="n">
        <v>170.52</v>
      </c>
      <c r="U271" s="21" t="n">
        <v>8.23</v>
      </c>
      <c r="V271" s="21" t="n">
        <v>11.76</v>
      </c>
      <c r="W271" s="21" t="n">
        <v>15.29</v>
      </c>
      <c r="X271" s="21" t="n">
        <v>0.53</v>
      </c>
      <c r="Y271" s="21" t="n">
        <v>0</v>
      </c>
      <c r="Z271" s="21" t="n">
        <v>470.4</v>
      </c>
      <c r="AA271" s="21" t="n">
        <v>79.8</v>
      </c>
      <c r="AB271" s="21" t="n">
        <v>0.42</v>
      </c>
      <c r="AC271" s="21" t="n">
        <v>0.04</v>
      </c>
      <c r="AD271" s="21" t="n">
        <v>0.02</v>
      </c>
      <c r="AE271" s="21" t="n">
        <v>0.29</v>
      </c>
      <c r="AF271" s="21" t="n">
        <v>0.42</v>
      </c>
      <c r="AG271" s="21" t="n">
        <v>14.7</v>
      </c>
    </row>
    <row r="272" s="13" customFormat="true" ht="13.8" hidden="false" customHeight="false" outlineLevel="0" collapsed="false">
      <c r="C272" s="18"/>
      <c r="D272" s="18"/>
      <c r="E272" s="18"/>
      <c r="F272" s="18"/>
      <c r="G272" s="18"/>
    </row>
    <row r="273" s="13" customFormat="true" ht="13.8" hidden="false" customHeight="false" outlineLevel="0" collapsed="false">
      <c r="C273" s="18"/>
      <c r="D273" s="18"/>
      <c r="E273" s="18"/>
      <c r="F273" s="18"/>
      <c r="G273" s="18"/>
    </row>
    <row r="274" s="13" customFormat="true" ht="13.8" hidden="false" customHeight="false" outlineLevel="0" collapsed="false">
      <c r="C274" s="18"/>
      <c r="D274" s="18"/>
      <c r="E274" s="18"/>
      <c r="F274" s="18"/>
      <c r="G274" s="18"/>
    </row>
    <row r="275" s="13" customFormat="true" ht="13.8" hidden="false" customHeight="false" outlineLevel="0" collapsed="false">
      <c r="C275" s="18"/>
      <c r="D275" s="18"/>
      <c r="E275" s="18"/>
      <c r="F275" s="18"/>
      <c r="G275" s="18"/>
    </row>
    <row r="276" s="13" customFormat="true" ht="13.8" hidden="false" customHeight="false" outlineLevel="0" collapsed="false">
      <c r="C276" s="18"/>
      <c r="D276" s="18"/>
      <c r="E276" s="18"/>
      <c r="F276" s="18"/>
      <c r="G276" s="18"/>
    </row>
    <row r="277" s="13" customFormat="true" ht="13.8" hidden="false" customHeight="false" outlineLevel="0" collapsed="false">
      <c r="C277" s="18"/>
      <c r="D277" s="18"/>
      <c r="E277" s="18"/>
      <c r="F277" s="18"/>
      <c r="G277" s="18"/>
    </row>
    <row r="278" s="13" customFormat="true" ht="13.8" hidden="false" customHeight="false" outlineLevel="0" collapsed="false">
      <c r="C278" s="18"/>
      <c r="D278" s="18"/>
      <c r="E278" s="18"/>
      <c r="F278" s="18"/>
      <c r="G278" s="18"/>
    </row>
    <row r="279" s="13" customFormat="true" ht="13.8" hidden="false" customHeight="false" outlineLevel="0" collapsed="false">
      <c r="C279" s="18"/>
      <c r="D279" s="18"/>
      <c r="E279" s="18"/>
      <c r="F279" s="18"/>
      <c r="G279" s="18"/>
    </row>
    <row r="280" s="13" customFormat="true" ht="13.8" hidden="false" customHeight="false" outlineLevel="0" collapsed="false">
      <c r="C280" s="18"/>
      <c r="D280" s="18"/>
      <c r="E280" s="18"/>
      <c r="F280" s="18"/>
      <c r="G280" s="18"/>
    </row>
    <row r="281" s="13" customFormat="true" ht="13.8" hidden="false" customHeight="false" outlineLevel="0" collapsed="false">
      <c r="C281" s="18"/>
      <c r="D281" s="18"/>
      <c r="E281" s="18"/>
      <c r="F281" s="18"/>
      <c r="G281" s="18"/>
    </row>
    <row r="282" s="13" customFormat="true" ht="13.8" hidden="false" customHeight="false" outlineLevel="0" collapsed="false">
      <c r="C282" s="18"/>
      <c r="D282" s="18"/>
      <c r="E282" s="18"/>
      <c r="F282" s="18"/>
      <c r="G282" s="18"/>
    </row>
    <row r="283" s="13" customFormat="true" ht="13.8" hidden="false" customHeight="false" outlineLevel="0" collapsed="false">
      <c r="C283" s="18"/>
      <c r="D283" s="18"/>
      <c r="E283" s="18"/>
      <c r="F283" s="18"/>
      <c r="G283" s="18"/>
    </row>
    <row r="284" s="13" customFormat="true" ht="13.8" hidden="false" customHeight="false" outlineLevel="0" collapsed="false">
      <c r="C284" s="18"/>
      <c r="D284" s="18"/>
      <c r="E284" s="18"/>
      <c r="F284" s="18"/>
      <c r="G284" s="18"/>
      <c r="AG284" s="13" t="n">
        <v>8</v>
      </c>
    </row>
    <row r="285" s="13" customFormat="true" ht="18" hidden="false" customHeight="true" outlineLevel="0" collapsed="false">
      <c r="A285" s="10" t="s">
        <v>2</v>
      </c>
      <c r="B285" s="11" t="s">
        <v>3</v>
      </c>
      <c r="C285" s="11" t="s">
        <v>4</v>
      </c>
      <c r="D285" s="11" t="s">
        <v>5</v>
      </c>
      <c r="E285" s="11" t="s">
        <v>6</v>
      </c>
      <c r="F285" s="11" t="s">
        <v>7</v>
      </c>
      <c r="G285" s="12" t="s">
        <v>8</v>
      </c>
      <c r="H285" s="13" t="s">
        <v>9</v>
      </c>
      <c r="I285" s="13" t="s">
        <v>10</v>
      </c>
      <c r="J285" s="13" t="s">
        <v>11</v>
      </c>
      <c r="K285" s="13" t="s">
        <v>12</v>
      </c>
      <c r="L285" s="13" t="s">
        <v>13</v>
      </c>
      <c r="M285" s="13" t="s">
        <v>14</v>
      </c>
      <c r="N285" s="13" t="s">
        <v>15</v>
      </c>
      <c r="O285" s="13" t="s">
        <v>16</v>
      </c>
      <c r="P285" s="13" t="s">
        <v>17</v>
      </c>
      <c r="Q285" s="13" t="s">
        <v>18</v>
      </c>
      <c r="R285" s="13" t="s">
        <v>19</v>
      </c>
      <c r="S285" s="13" t="s">
        <v>20</v>
      </c>
      <c r="T285" s="13" t="s">
        <v>21</v>
      </c>
      <c r="U285" s="14" t="s">
        <v>22</v>
      </c>
      <c r="V285" s="14"/>
      <c r="W285" s="14"/>
      <c r="X285" s="14"/>
      <c r="Y285" s="15" t="s">
        <v>23</v>
      </c>
      <c r="Z285" s="15"/>
      <c r="AA285" s="15"/>
      <c r="AB285" s="15"/>
      <c r="AC285" s="15"/>
      <c r="AD285" s="15"/>
      <c r="AE285" s="15"/>
      <c r="AF285" s="15"/>
      <c r="AG285" s="15"/>
      <c r="AH285" s="13" t="s">
        <v>24</v>
      </c>
      <c r="AI285" s="13" t="s">
        <v>25</v>
      </c>
      <c r="AJ285" s="13" t="s">
        <v>26</v>
      </c>
      <c r="AK285" s="13" t="s">
        <v>27</v>
      </c>
      <c r="AL285" s="13" t="s">
        <v>28</v>
      </c>
      <c r="AM285" s="13" t="s">
        <v>29</v>
      </c>
      <c r="AN285" s="13" t="s">
        <v>30</v>
      </c>
      <c r="AO285" s="13" t="s">
        <v>31</v>
      </c>
      <c r="AP285" s="13" t="s">
        <v>32</v>
      </c>
      <c r="AQ285" s="13" t="s">
        <v>33</v>
      </c>
      <c r="AR285" s="13" t="s">
        <v>34</v>
      </c>
      <c r="AS285" s="13" t="s">
        <v>35</v>
      </c>
      <c r="AT285" s="13" t="s">
        <v>36</v>
      </c>
      <c r="AU285" s="13" t="s">
        <v>37</v>
      </c>
      <c r="AV285" s="13" t="s">
        <v>38</v>
      </c>
      <c r="AW285" s="13" t="s">
        <v>39</v>
      </c>
      <c r="AX285" s="13" t="s">
        <v>40</v>
      </c>
      <c r="AY285" s="13" t="s">
        <v>41</v>
      </c>
      <c r="AZ285" s="13" t="s">
        <v>42</v>
      </c>
      <c r="BA285" s="13" t="s">
        <v>43</v>
      </c>
      <c r="BB285" s="13" t="s">
        <v>44</v>
      </c>
      <c r="BC285" s="13" t="s">
        <v>45</v>
      </c>
      <c r="BD285" s="13" t="s">
        <v>46</v>
      </c>
      <c r="BE285" s="13" t="s">
        <v>47</v>
      </c>
      <c r="BF285" s="13" t="s">
        <v>48</v>
      </c>
      <c r="BG285" s="13" t="s">
        <v>49</v>
      </c>
      <c r="BH285" s="13" t="s">
        <v>50</v>
      </c>
      <c r="BI285" s="13" t="s">
        <v>51</v>
      </c>
      <c r="BJ285" s="13" t="s">
        <v>52</v>
      </c>
      <c r="BK285" s="13" t="s">
        <v>53</v>
      </c>
      <c r="BL285" s="13" t="s">
        <v>54</v>
      </c>
      <c r="BM285" s="13" t="s">
        <v>55</v>
      </c>
      <c r="BN285" s="13" t="s">
        <v>56</v>
      </c>
      <c r="BO285" s="13" t="s">
        <v>57</v>
      </c>
      <c r="BP285" s="13" t="s">
        <v>58</v>
      </c>
      <c r="BQ285" s="13" t="s">
        <v>59</v>
      </c>
      <c r="BR285" s="13" t="s">
        <v>60</v>
      </c>
      <c r="BS285" s="13" t="s">
        <v>61</v>
      </c>
      <c r="BT285" s="13" t="s">
        <v>62</v>
      </c>
      <c r="BU285" s="13" t="s">
        <v>63</v>
      </c>
      <c r="BV285" s="13" t="s">
        <v>64</v>
      </c>
      <c r="BW285" s="13" t="s">
        <v>65</v>
      </c>
      <c r="BX285" s="13" t="s">
        <v>66</v>
      </c>
      <c r="BY285" s="13" t="s">
        <v>67</v>
      </c>
      <c r="BZ285" s="16"/>
    </row>
    <row r="286" s="13" customFormat="true" ht="23.25" hidden="false" customHeight="true" outlineLevel="0" collapsed="false">
      <c r="A286" s="10"/>
      <c r="B286" s="11"/>
      <c r="C286" s="11"/>
      <c r="D286" s="11" t="s">
        <v>68</v>
      </c>
      <c r="E286" s="11" t="s">
        <v>68</v>
      </c>
      <c r="F286" s="11"/>
      <c r="G286" s="12"/>
      <c r="U286" s="17" t="s">
        <v>69</v>
      </c>
      <c r="V286" s="17" t="s">
        <v>70</v>
      </c>
      <c r="W286" s="17" t="s">
        <v>71</v>
      </c>
      <c r="X286" s="17" t="s">
        <v>72</v>
      </c>
      <c r="Y286" s="17" t="s">
        <v>73</v>
      </c>
      <c r="Z286" s="17" t="s">
        <v>74</v>
      </c>
      <c r="AA286" s="17" t="s">
        <v>75</v>
      </c>
      <c r="AB286" s="17" t="s">
        <v>76</v>
      </c>
      <c r="AC286" s="17" t="s">
        <v>77</v>
      </c>
      <c r="AD286" s="17" t="s">
        <v>78</v>
      </c>
      <c r="AE286" s="17" t="s">
        <v>79</v>
      </c>
      <c r="AF286" s="17" t="s">
        <v>80</v>
      </c>
      <c r="AG286" s="15" t="s">
        <v>81</v>
      </c>
      <c r="BZ286" s="16"/>
    </row>
    <row r="287" s="13" customFormat="true" ht="13.8" hidden="false" customHeight="false" outlineLevel="0" collapsed="false">
      <c r="B287" s="23" t="s">
        <v>110</v>
      </c>
      <c r="C287" s="18"/>
      <c r="D287" s="18"/>
      <c r="E287" s="18"/>
      <c r="F287" s="18"/>
      <c r="G287" s="18"/>
    </row>
    <row r="288" s="13" customFormat="true" ht="13.8" hidden="false" customHeight="false" outlineLevel="0" collapsed="false">
      <c r="B288" s="13" t="s">
        <v>82</v>
      </c>
      <c r="C288" s="18"/>
      <c r="D288" s="18"/>
      <c r="E288" s="18"/>
      <c r="F288" s="18"/>
      <c r="G288" s="18"/>
    </row>
    <row r="289" s="19" customFormat="true" ht="13.8" hidden="false" customHeight="false" outlineLevel="0" collapsed="false">
      <c r="A289" s="19" t="str">
        <f aca="false">""</f>
        <v/>
      </c>
      <c r="B289" s="19" t="s">
        <v>160</v>
      </c>
      <c r="C289" s="20" t="str">
        <f aca="false">"50"</f>
        <v>50</v>
      </c>
      <c r="D289" s="20" t="n">
        <v>0.39</v>
      </c>
      <c r="E289" s="20" t="n">
        <v>0.05</v>
      </c>
      <c r="F289" s="20" t="n">
        <v>1.72</v>
      </c>
      <c r="G289" s="20" t="n">
        <v>7.8057</v>
      </c>
      <c r="H289" s="19" t="n">
        <v>0</v>
      </c>
      <c r="I289" s="19" t="n">
        <v>0</v>
      </c>
      <c r="J289" s="19" t="n">
        <v>0</v>
      </c>
      <c r="K289" s="19" t="n">
        <v>0</v>
      </c>
      <c r="L289" s="19" t="n">
        <v>1.18</v>
      </c>
      <c r="M289" s="19" t="n">
        <v>0.05</v>
      </c>
      <c r="N289" s="19" t="n">
        <v>0.49</v>
      </c>
      <c r="O289" s="19" t="n">
        <v>0</v>
      </c>
      <c r="P289" s="19" t="n">
        <v>0</v>
      </c>
      <c r="Q289" s="19" t="n">
        <v>0.05</v>
      </c>
      <c r="R289" s="19" t="n">
        <v>0.25</v>
      </c>
      <c r="S289" s="19" t="n">
        <v>3.92</v>
      </c>
      <c r="T289" s="19" t="n">
        <v>69.09</v>
      </c>
      <c r="U289" s="19" t="n">
        <v>11.27</v>
      </c>
      <c r="V289" s="19" t="n">
        <v>6.86</v>
      </c>
      <c r="W289" s="19" t="n">
        <v>20.58</v>
      </c>
      <c r="X289" s="19" t="n">
        <v>0.29</v>
      </c>
      <c r="Y289" s="19" t="n">
        <v>0</v>
      </c>
      <c r="Z289" s="19" t="n">
        <v>29.4</v>
      </c>
      <c r="AA289" s="19" t="n">
        <v>5</v>
      </c>
      <c r="AB289" s="19" t="n">
        <v>0.05</v>
      </c>
      <c r="AC289" s="19" t="n">
        <v>0.01</v>
      </c>
      <c r="AD289" s="19" t="n">
        <v>0.02</v>
      </c>
      <c r="AE289" s="19" t="n">
        <v>0.1</v>
      </c>
      <c r="AF289" s="19" t="n">
        <v>0.15</v>
      </c>
      <c r="AG289" s="19" t="n">
        <v>4.9</v>
      </c>
      <c r="AH289" s="19" t="n">
        <v>0</v>
      </c>
      <c r="AI289" s="19" t="n">
        <v>13.23</v>
      </c>
      <c r="AJ289" s="19" t="n">
        <v>10.29</v>
      </c>
      <c r="AK289" s="19" t="n">
        <v>14.7</v>
      </c>
      <c r="AL289" s="19" t="n">
        <v>12.74</v>
      </c>
      <c r="AM289" s="19" t="n">
        <v>2.94</v>
      </c>
      <c r="AN289" s="19" t="n">
        <v>10.29</v>
      </c>
      <c r="AO289" s="19" t="n">
        <v>2.45</v>
      </c>
      <c r="AP289" s="19" t="n">
        <v>8.33</v>
      </c>
      <c r="AQ289" s="19" t="n">
        <v>12.74</v>
      </c>
      <c r="AR289" s="19" t="n">
        <v>22.05</v>
      </c>
      <c r="AS289" s="19" t="n">
        <v>25.97</v>
      </c>
      <c r="AT289" s="19" t="n">
        <v>4.9</v>
      </c>
      <c r="AU289" s="19" t="n">
        <v>13.72</v>
      </c>
      <c r="AV289" s="19" t="n">
        <v>68.6</v>
      </c>
      <c r="AW289" s="19" t="n">
        <v>0</v>
      </c>
      <c r="AX289" s="19" t="n">
        <v>8.33</v>
      </c>
      <c r="AY289" s="19" t="n">
        <v>13.23</v>
      </c>
      <c r="AZ289" s="19" t="n">
        <v>10.29</v>
      </c>
      <c r="BA289" s="19" t="n">
        <v>3.43</v>
      </c>
      <c r="BB289" s="19" t="n">
        <v>0</v>
      </c>
      <c r="BC289" s="19" t="n">
        <v>0</v>
      </c>
      <c r="BD289" s="19" t="n">
        <v>0</v>
      </c>
      <c r="BE289" s="19" t="n">
        <v>0</v>
      </c>
      <c r="BF289" s="19" t="n">
        <v>0</v>
      </c>
      <c r="BG289" s="19" t="n">
        <v>0</v>
      </c>
      <c r="BH289" s="19" t="n">
        <v>0</v>
      </c>
      <c r="BI289" s="19" t="n">
        <v>0</v>
      </c>
      <c r="BJ289" s="19" t="n">
        <v>0</v>
      </c>
      <c r="BK289" s="19" t="n">
        <v>0</v>
      </c>
      <c r="BL289" s="19" t="n">
        <v>0</v>
      </c>
      <c r="BM289" s="19" t="n">
        <v>0</v>
      </c>
      <c r="BN289" s="19" t="n">
        <v>0</v>
      </c>
      <c r="BO289" s="19" t="n">
        <v>0</v>
      </c>
      <c r="BP289" s="19" t="n">
        <v>0</v>
      </c>
      <c r="BQ289" s="19" t="n">
        <v>0</v>
      </c>
      <c r="BR289" s="19" t="n">
        <v>0</v>
      </c>
      <c r="BS289" s="19" t="n">
        <v>0</v>
      </c>
      <c r="BT289" s="19" t="n">
        <v>0</v>
      </c>
      <c r="BU289" s="19" t="n">
        <v>0</v>
      </c>
      <c r="BV289" s="19" t="n">
        <v>0</v>
      </c>
      <c r="BW289" s="19" t="n">
        <v>0</v>
      </c>
      <c r="BX289" s="19" t="n">
        <v>0</v>
      </c>
      <c r="BY289" s="19" t="n">
        <v>0</v>
      </c>
      <c r="BZ289" s="19" t="n">
        <v>47.5</v>
      </c>
      <c r="CB289" s="19" t="n">
        <v>4.9</v>
      </c>
      <c r="CD289" s="19" t="n">
        <v>0</v>
      </c>
      <c r="CE289" s="19" t="n">
        <v>0</v>
      </c>
      <c r="CF289" s="19" t="n">
        <v>0</v>
      </c>
      <c r="CG289" s="19" t="n">
        <v>0</v>
      </c>
      <c r="CH289" s="19" t="n">
        <v>0</v>
      </c>
      <c r="CI289" s="19" t="n">
        <v>0</v>
      </c>
    </row>
    <row r="290" s="19" customFormat="true" ht="13.8" hidden="false" customHeight="false" outlineLevel="0" collapsed="false">
      <c r="A290" s="19" t="str">
        <f aca="false">"фирм"</f>
        <v>фирм</v>
      </c>
      <c r="B290" s="19" t="s">
        <v>161</v>
      </c>
      <c r="C290" s="20" t="str">
        <f aca="false">"200"</f>
        <v>200</v>
      </c>
      <c r="D290" s="20" t="n">
        <v>12.14</v>
      </c>
      <c r="E290" s="20" t="n">
        <v>11.7</v>
      </c>
      <c r="F290" s="20" t="n">
        <v>32.98</v>
      </c>
      <c r="G290" s="20" t="n">
        <v>285.08599966</v>
      </c>
      <c r="H290" s="19" t="n">
        <v>5.97</v>
      </c>
      <c r="I290" s="19" t="n">
        <v>1.75</v>
      </c>
      <c r="J290" s="19" t="n">
        <v>0</v>
      </c>
      <c r="K290" s="19" t="n">
        <v>0</v>
      </c>
      <c r="L290" s="19" t="n">
        <v>1.43</v>
      </c>
      <c r="M290" s="19" t="n">
        <v>29.78</v>
      </c>
      <c r="N290" s="19" t="n">
        <v>1.77</v>
      </c>
      <c r="O290" s="19" t="n">
        <v>0</v>
      </c>
      <c r="P290" s="19" t="n">
        <v>0</v>
      </c>
      <c r="Q290" s="19" t="n">
        <v>0.05</v>
      </c>
      <c r="R290" s="19" t="n">
        <v>1.73</v>
      </c>
      <c r="S290" s="19" t="n">
        <v>312.05</v>
      </c>
      <c r="T290" s="19" t="n">
        <v>160.05</v>
      </c>
      <c r="U290" s="19" t="n">
        <v>16.01</v>
      </c>
      <c r="V290" s="19" t="n">
        <v>15.16</v>
      </c>
      <c r="W290" s="19" t="n">
        <v>100.98</v>
      </c>
      <c r="X290" s="19" t="n">
        <v>1.62</v>
      </c>
      <c r="Y290" s="19" t="n">
        <v>17.7</v>
      </c>
      <c r="Z290" s="19" t="n">
        <v>38.24</v>
      </c>
      <c r="AA290" s="19" t="n">
        <v>37.45</v>
      </c>
      <c r="AB290" s="19" t="n">
        <v>2.14</v>
      </c>
      <c r="AC290" s="19" t="n">
        <v>0.06</v>
      </c>
      <c r="AD290" s="19" t="n">
        <v>0.06</v>
      </c>
      <c r="AE290" s="19" t="n">
        <v>1.56</v>
      </c>
      <c r="AF290" s="19" t="n">
        <v>4.95</v>
      </c>
      <c r="AG290" s="19" t="n">
        <v>0.37</v>
      </c>
      <c r="AH290" s="19" t="n">
        <v>0</v>
      </c>
      <c r="AI290" s="19" t="n">
        <v>603.04</v>
      </c>
      <c r="AJ290" s="19" t="n">
        <v>491.92</v>
      </c>
      <c r="AK290" s="19" t="n">
        <v>926.31</v>
      </c>
      <c r="AL290" s="19" t="n">
        <v>696.73</v>
      </c>
      <c r="AM290" s="19" t="n">
        <v>235.51</v>
      </c>
      <c r="AN290" s="19" t="n">
        <v>441.88</v>
      </c>
      <c r="AO290" s="19" t="n">
        <v>125.49</v>
      </c>
      <c r="AP290" s="19" t="n">
        <v>530.62</v>
      </c>
      <c r="AQ290" s="19" t="n">
        <v>553.36</v>
      </c>
      <c r="AR290" s="19" t="n">
        <v>571.03</v>
      </c>
      <c r="AS290" s="19" t="n">
        <v>806.42</v>
      </c>
      <c r="AT290" s="19" t="n">
        <v>354.32</v>
      </c>
      <c r="AU290" s="19" t="n">
        <v>508.74</v>
      </c>
      <c r="AV290" s="19" t="n">
        <v>2604.48</v>
      </c>
      <c r="AW290" s="19" t="n">
        <v>104.83</v>
      </c>
      <c r="AX290" s="19" t="n">
        <v>718.24</v>
      </c>
      <c r="AY290" s="19" t="n">
        <v>525.58</v>
      </c>
      <c r="AZ290" s="19" t="n">
        <v>360.09</v>
      </c>
      <c r="BA290" s="19" t="n">
        <v>190.53</v>
      </c>
      <c r="BB290" s="19" t="n">
        <v>0.16</v>
      </c>
      <c r="BC290" s="19" t="n">
        <v>0.04</v>
      </c>
      <c r="BD290" s="19" t="n">
        <v>0.03</v>
      </c>
      <c r="BE290" s="19" t="n">
        <v>0.08</v>
      </c>
      <c r="BF290" s="19" t="n">
        <v>0.11</v>
      </c>
      <c r="BG290" s="19" t="n">
        <v>0.34</v>
      </c>
      <c r="BH290" s="19" t="n">
        <v>0</v>
      </c>
      <c r="BI290" s="19" t="n">
        <v>1.29</v>
      </c>
      <c r="BJ290" s="19" t="n">
        <v>0</v>
      </c>
      <c r="BK290" s="19" t="n">
        <v>0.42</v>
      </c>
      <c r="BL290" s="19" t="n">
        <v>0.01</v>
      </c>
      <c r="BM290" s="19" t="n">
        <v>0.01</v>
      </c>
      <c r="BN290" s="19" t="n">
        <v>0</v>
      </c>
      <c r="BO290" s="19" t="n">
        <v>0.04</v>
      </c>
      <c r="BP290" s="19" t="n">
        <v>0.13</v>
      </c>
      <c r="BQ290" s="19" t="n">
        <v>1.5</v>
      </c>
      <c r="BR290" s="19" t="n">
        <v>0</v>
      </c>
      <c r="BS290" s="19" t="n">
        <v>0</v>
      </c>
      <c r="BT290" s="19" t="n">
        <v>1.64</v>
      </c>
      <c r="BU290" s="19" t="n">
        <v>0.01</v>
      </c>
      <c r="BV290" s="19" t="n">
        <v>0</v>
      </c>
      <c r="BW290" s="19" t="n">
        <v>0</v>
      </c>
      <c r="BX290" s="19" t="n">
        <v>0</v>
      </c>
      <c r="BY290" s="19" t="n">
        <v>0</v>
      </c>
      <c r="BZ290" s="19" t="n">
        <v>95.1</v>
      </c>
      <c r="CB290" s="19" t="n">
        <v>24.07</v>
      </c>
      <c r="CD290" s="19" t="n">
        <v>0</v>
      </c>
      <c r="CE290" s="19" t="n">
        <v>0</v>
      </c>
      <c r="CF290" s="19" t="n">
        <v>0</v>
      </c>
      <c r="CG290" s="19" t="n">
        <v>0</v>
      </c>
      <c r="CH290" s="19" t="n">
        <v>0</v>
      </c>
      <c r="CI290" s="19" t="n">
        <v>0</v>
      </c>
    </row>
    <row r="291" s="19" customFormat="true" ht="13.8" hidden="false" customHeight="false" outlineLevel="0" collapsed="false">
      <c r="A291" s="26" t="n">
        <v>685</v>
      </c>
      <c r="B291" s="19" t="s">
        <v>132</v>
      </c>
      <c r="C291" s="20" t="str">
        <f aca="false">"200"</f>
        <v>200</v>
      </c>
      <c r="D291" s="20" t="n">
        <v>0.04</v>
      </c>
      <c r="E291" s="20" t="n">
        <v>0.01</v>
      </c>
      <c r="F291" s="20" t="n">
        <v>9.81</v>
      </c>
      <c r="G291" s="20" t="n">
        <v>37.483876</v>
      </c>
      <c r="H291" s="19" t="n">
        <v>0.01</v>
      </c>
      <c r="I291" s="19" t="n">
        <v>0</v>
      </c>
      <c r="J291" s="19" t="n">
        <v>0</v>
      </c>
      <c r="K291" s="19" t="n">
        <v>0</v>
      </c>
      <c r="L291" s="19" t="n">
        <v>9.79</v>
      </c>
      <c r="M291" s="19" t="n">
        <v>0</v>
      </c>
      <c r="N291" s="19" t="n">
        <v>0.02</v>
      </c>
      <c r="O291" s="19" t="n">
        <v>0</v>
      </c>
      <c r="P291" s="19" t="n">
        <v>0</v>
      </c>
      <c r="Q291" s="19" t="n">
        <v>0</v>
      </c>
      <c r="R291" s="19" t="n">
        <v>0.02</v>
      </c>
      <c r="S291" s="19" t="n">
        <v>39.84</v>
      </c>
      <c r="T291" s="19" t="n">
        <v>507.64</v>
      </c>
      <c r="U291" s="19" t="n">
        <v>72.1</v>
      </c>
      <c r="V291" s="19" t="n">
        <v>49.44</v>
      </c>
      <c r="W291" s="19" t="n">
        <v>56.1</v>
      </c>
      <c r="X291" s="19" t="n">
        <v>1</v>
      </c>
      <c r="Y291" s="19" t="n">
        <v>0.08</v>
      </c>
      <c r="Z291" s="19" t="n">
        <v>180</v>
      </c>
      <c r="AA291" s="19" t="n">
        <v>34.08</v>
      </c>
      <c r="AB291" s="19" t="n">
        <v>0.6</v>
      </c>
      <c r="AC291" s="19" t="n">
        <v>0.05</v>
      </c>
      <c r="AD291" s="19" t="n">
        <v>0.05</v>
      </c>
      <c r="AE291" s="19" t="n">
        <v>0.69</v>
      </c>
      <c r="AF291" s="19" t="n">
        <v>1.02</v>
      </c>
      <c r="AG291" s="19" t="n">
        <v>12</v>
      </c>
      <c r="AH291" s="19" t="n">
        <v>0</v>
      </c>
      <c r="AI291" s="19" t="n">
        <v>0</v>
      </c>
      <c r="AJ291" s="19" t="n">
        <v>0</v>
      </c>
      <c r="AK291" s="19" t="n">
        <v>24.76</v>
      </c>
      <c r="AL291" s="19" t="n">
        <v>26.3</v>
      </c>
      <c r="AM291" s="19" t="n">
        <v>19.84</v>
      </c>
      <c r="AN291" s="19" t="n">
        <v>98.74</v>
      </c>
      <c r="AO291" s="19" t="n">
        <v>4.3</v>
      </c>
      <c r="AP291" s="19" t="n">
        <v>24.57</v>
      </c>
      <c r="AQ291" s="19" t="n">
        <v>49.95</v>
      </c>
      <c r="AR291" s="19" t="n">
        <v>158.24</v>
      </c>
      <c r="AS291" s="19" t="n">
        <v>142.92</v>
      </c>
      <c r="AT291" s="19" t="n">
        <v>20.08</v>
      </c>
      <c r="AU291" s="19" t="n">
        <v>11.8</v>
      </c>
      <c r="AV291" s="19" t="n">
        <v>180.22</v>
      </c>
      <c r="AW291" s="19" t="n">
        <v>0.53</v>
      </c>
      <c r="AX291" s="19" t="n">
        <v>197.26</v>
      </c>
      <c r="AY291" s="19" t="n">
        <v>138.21</v>
      </c>
      <c r="AZ291" s="19" t="n">
        <v>20.47</v>
      </c>
      <c r="BA291" s="19" t="n">
        <v>29.95</v>
      </c>
      <c r="BB291" s="19" t="n">
        <v>0</v>
      </c>
      <c r="BC291" s="19" t="n">
        <v>0</v>
      </c>
      <c r="BD291" s="19" t="n">
        <v>0</v>
      </c>
      <c r="BE291" s="19" t="n">
        <v>0</v>
      </c>
      <c r="BF291" s="19" t="n">
        <v>0</v>
      </c>
      <c r="BG291" s="19" t="n">
        <v>0</v>
      </c>
      <c r="BH291" s="19" t="n">
        <v>0</v>
      </c>
      <c r="BI291" s="19" t="n">
        <v>0.08</v>
      </c>
      <c r="BJ291" s="19" t="n">
        <v>0</v>
      </c>
      <c r="BK291" s="19" t="n">
        <v>0.01</v>
      </c>
      <c r="BL291" s="19" t="n">
        <v>0</v>
      </c>
      <c r="BM291" s="19" t="n">
        <v>0</v>
      </c>
      <c r="BN291" s="19" t="n">
        <v>0</v>
      </c>
      <c r="BO291" s="19" t="n">
        <v>0</v>
      </c>
      <c r="BP291" s="19" t="n">
        <v>0.01</v>
      </c>
      <c r="BQ291" s="19" t="n">
        <v>0.05</v>
      </c>
      <c r="BR291" s="19" t="n">
        <v>0</v>
      </c>
      <c r="BS291" s="19" t="n">
        <v>0</v>
      </c>
      <c r="BT291" s="19" t="n">
        <v>0.03</v>
      </c>
      <c r="BU291" s="19" t="n">
        <v>0.11</v>
      </c>
      <c r="BV291" s="19" t="n">
        <v>0</v>
      </c>
      <c r="BW291" s="19" t="n">
        <v>0</v>
      </c>
      <c r="BX291" s="19" t="n">
        <v>0</v>
      </c>
      <c r="BY291" s="19" t="n">
        <v>0</v>
      </c>
      <c r="BZ291" s="19" t="n">
        <v>200.03</v>
      </c>
      <c r="CB291" s="19" t="n">
        <v>30.08</v>
      </c>
      <c r="CD291" s="19" t="n">
        <v>0</v>
      </c>
      <c r="CE291" s="19" t="n">
        <v>0</v>
      </c>
      <c r="CF291" s="19" t="n">
        <v>0</v>
      </c>
      <c r="CG291" s="19" t="n">
        <v>0</v>
      </c>
      <c r="CH291" s="19" t="n">
        <v>0</v>
      </c>
      <c r="CI291" s="19" t="n">
        <v>0</v>
      </c>
    </row>
    <row r="292" s="21" customFormat="true" ht="13.8" hidden="false" customHeight="false" outlineLevel="0" collapsed="false">
      <c r="A292" s="21" t="str">
        <f aca="false">"-"</f>
        <v>-</v>
      </c>
      <c r="B292" s="21" t="s">
        <v>87</v>
      </c>
      <c r="C292" s="22" t="str">
        <f aca="false">"60"</f>
        <v>60</v>
      </c>
      <c r="D292" s="22" t="n">
        <v>3.97</v>
      </c>
      <c r="E292" s="22" t="n">
        <v>0.39</v>
      </c>
      <c r="F292" s="22" t="n">
        <v>28.14</v>
      </c>
      <c r="G292" s="22" t="n">
        <v>134.3406</v>
      </c>
      <c r="H292" s="21" t="n">
        <v>0</v>
      </c>
      <c r="I292" s="21" t="n">
        <v>0</v>
      </c>
      <c r="J292" s="21" t="n">
        <v>0</v>
      </c>
      <c r="K292" s="21" t="n">
        <v>0</v>
      </c>
      <c r="L292" s="21" t="n">
        <v>0.66</v>
      </c>
      <c r="M292" s="21" t="n">
        <v>27.36</v>
      </c>
      <c r="N292" s="21" t="n">
        <v>0.12</v>
      </c>
      <c r="O292" s="21" t="n">
        <v>0</v>
      </c>
      <c r="P292" s="21" t="n">
        <v>0</v>
      </c>
      <c r="Q292" s="21" t="n">
        <v>0</v>
      </c>
      <c r="R292" s="21" t="n">
        <v>1.08</v>
      </c>
      <c r="S292" s="21" t="n">
        <v>0</v>
      </c>
      <c r="T292" s="21" t="n">
        <v>0</v>
      </c>
      <c r="U292" s="21" t="n">
        <v>0</v>
      </c>
      <c r="V292" s="21" t="n">
        <v>0</v>
      </c>
      <c r="W292" s="21" t="n">
        <v>0</v>
      </c>
      <c r="X292" s="21" t="n">
        <v>0</v>
      </c>
      <c r="Y292" s="21" t="n">
        <v>0</v>
      </c>
      <c r="Z292" s="21" t="n">
        <v>0</v>
      </c>
      <c r="AA292" s="21" t="n">
        <v>0</v>
      </c>
      <c r="AB292" s="21" t="n">
        <v>0</v>
      </c>
      <c r="AC292" s="21" t="n">
        <v>0</v>
      </c>
      <c r="AD292" s="21" t="n">
        <v>0</v>
      </c>
      <c r="AE292" s="21" t="n">
        <v>0</v>
      </c>
      <c r="AF292" s="21" t="n">
        <v>0</v>
      </c>
      <c r="AG292" s="21" t="n">
        <v>0</v>
      </c>
      <c r="AH292" s="21" t="n">
        <v>0</v>
      </c>
      <c r="AI292" s="21" t="n">
        <v>191.57</v>
      </c>
      <c r="AJ292" s="21" t="n">
        <v>199.4</v>
      </c>
      <c r="AK292" s="21" t="n">
        <v>305.37</v>
      </c>
      <c r="AL292" s="21" t="n">
        <v>101.27</v>
      </c>
      <c r="AM292" s="21" t="n">
        <v>60.03</v>
      </c>
      <c r="AN292" s="21" t="n">
        <v>120.06</v>
      </c>
      <c r="AO292" s="21" t="n">
        <v>45.41</v>
      </c>
      <c r="AP292" s="21" t="n">
        <v>217.15</v>
      </c>
      <c r="AQ292" s="21" t="n">
        <v>134.68</v>
      </c>
      <c r="AR292" s="21" t="n">
        <v>187.92</v>
      </c>
      <c r="AS292" s="21" t="n">
        <v>155.03</v>
      </c>
      <c r="AT292" s="21" t="n">
        <v>81.43</v>
      </c>
      <c r="AU292" s="21" t="n">
        <v>144.07</v>
      </c>
      <c r="AV292" s="21" t="n">
        <v>1204.78</v>
      </c>
      <c r="AW292" s="21" t="n">
        <v>0</v>
      </c>
      <c r="AX292" s="21" t="n">
        <v>392.54</v>
      </c>
      <c r="AY292" s="21" t="n">
        <v>170.69</v>
      </c>
      <c r="AZ292" s="21" t="n">
        <v>113.27</v>
      </c>
      <c r="BA292" s="21" t="n">
        <v>89.78</v>
      </c>
      <c r="BB292" s="21" t="n">
        <v>0</v>
      </c>
      <c r="BC292" s="21" t="n">
        <v>0</v>
      </c>
      <c r="BD292" s="21" t="n">
        <v>0</v>
      </c>
      <c r="BE292" s="21" t="n">
        <v>0</v>
      </c>
      <c r="BF292" s="21" t="n">
        <v>0</v>
      </c>
      <c r="BG292" s="21" t="n">
        <v>0</v>
      </c>
      <c r="BH292" s="21" t="n">
        <v>0</v>
      </c>
      <c r="BI292" s="21" t="n">
        <v>0.05</v>
      </c>
      <c r="BJ292" s="21" t="n">
        <v>0</v>
      </c>
      <c r="BK292" s="21" t="n">
        <v>0</v>
      </c>
      <c r="BL292" s="21" t="n">
        <v>0</v>
      </c>
      <c r="BM292" s="21" t="n">
        <v>0</v>
      </c>
      <c r="BN292" s="21" t="n">
        <v>0</v>
      </c>
      <c r="BO292" s="21" t="n">
        <v>0</v>
      </c>
      <c r="BP292" s="21" t="n">
        <v>0</v>
      </c>
      <c r="BQ292" s="21" t="n">
        <v>0.04</v>
      </c>
      <c r="BR292" s="21" t="n">
        <v>0</v>
      </c>
      <c r="BS292" s="21" t="n">
        <v>0</v>
      </c>
      <c r="BT292" s="21" t="n">
        <v>0.17</v>
      </c>
      <c r="BU292" s="21" t="n">
        <v>0.01</v>
      </c>
      <c r="BV292" s="21" t="n">
        <v>0</v>
      </c>
      <c r="BW292" s="21" t="n">
        <v>0</v>
      </c>
      <c r="BX292" s="21" t="n">
        <v>0</v>
      </c>
      <c r="BY292" s="21" t="n">
        <v>0</v>
      </c>
      <c r="BZ292" s="21" t="n">
        <v>23.46</v>
      </c>
      <c r="CB292" s="21" t="n">
        <v>0</v>
      </c>
      <c r="CD292" s="21" t="n">
        <v>0</v>
      </c>
      <c r="CE292" s="21" t="n">
        <v>0</v>
      </c>
      <c r="CF292" s="21" t="n">
        <v>0</v>
      </c>
      <c r="CG292" s="21" t="n">
        <v>0</v>
      </c>
      <c r="CH292" s="21" t="n">
        <v>0</v>
      </c>
      <c r="CI292" s="21" t="n">
        <v>0</v>
      </c>
    </row>
    <row r="293" s="23" customFormat="true" ht="13.8" hidden="false" customHeight="false" outlineLevel="0" collapsed="false">
      <c r="B293" s="23" t="s">
        <v>88</v>
      </c>
      <c r="C293" s="24"/>
      <c r="D293" s="24" t="n">
        <v>16.54</v>
      </c>
      <c r="E293" s="24" t="n">
        <v>12.15</v>
      </c>
      <c r="F293" s="24" t="n">
        <v>72.64</v>
      </c>
      <c r="G293" s="24" t="n">
        <v>464.72</v>
      </c>
      <c r="H293" s="23" t="n">
        <v>5.98</v>
      </c>
      <c r="I293" s="23" t="n">
        <v>1.75</v>
      </c>
      <c r="J293" s="23" t="n">
        <v>0</v>
      </c>
      <c r="K293" s="23" t="n">
        <v>0</v>
      </c>
      <c r="L293" s="23" t="n">
        <v>13.05</v>
      </c>
      <c r="M293" s="23" t="n">
        <v>57.19</v>
      </c>
      <c r="N293" s="23" t="n">
        <v>2.4</v>
      </c>
      <c r="O293" s="23" t="n">
        <v>0</v>
      </c>
      <c r="P293" s="23" t="n">
        <v>0</v>
      </c>
      <c r="Q293" s="23" t="n">
        <v>0.1</v>
      </c>
      <c r="R293" s="23" t="n">
        <v>3.08</v>
      </c>
      <c r="S293" s="23" t="n">
        <v>355.81</v>
      </c>
      <c r="T293" s="23" t="n">
        <v>736.79</v>
      </c>
      <c r="U293" s="23" t="n">
        <v>99.38</v>
      </c>
      <c r="V293" s="23" t="n">
        <v>71.45</v>
      </c>
      <c r="W293" s="23" t="n">
        <v>177.66</v>
      </c>
      <c r="X293" s="23" t="n">
        <v>2.92</v>
      </c>
      <c r="Y293" s="23" t="n">
        <v>17.78</v>
      </c>
      <c r="Z293" s="23" t="n">
        <v>247.64</v>
      </c>
      <c r="AA293" s="23" t="n">
        <v>76.53</v>
      </c>
      <c r="AB293" s="23" t="n">
        <v>2.79</v>
      </c>
      <c r="AC293" s="23" t="n">
        <v>0.13</v>
      </c>
      <c r="AD293" s="23" t="n">
        <v>0.13</v>
      </c>
      <c r="AE293" s="23" t="n">
        <v>2.35</v>
      </c>
      <c r="AF293" s="23" t="n">
        <v>6.12</v>
      </c>
      <c r="AG293" s="23" t="n">
        <v>17.27</v>
      </c>
      <c r="AH293" s="23" t="n">
        <v>0</v>
      </c>
      <c r="AI293" s="23" t="n">
        <v>807.84</v>
      </c>
      <c r="AJ293" s="23" t="n">
        <v>701.61</v>
      </c>
      <c r="AK293" s="23" t="n">
        <v>1271.14</v>
      </c>
      <c r="AL293" s="23" t="n">
        <v>837.04</v>
      </c>
      <c r="AM293" s="23" t="n">
        <v>318.32</v>
      </c>
      <c r="AN293" s="23" t="n">
        <v>670.97</v>
      </c>
      <c r="AO293" s="23" t="n">
        <v>177.66</v>
      </c>
      <c r="AP293" s="23" t="n">
        <v>780.68</v>
      </c>
      <c r="AQ293" s="23" t="n">
        <v>750.73</v>
      </c>
      <c r="AR293" s="23" t="n">
        <v>939.24</v>
      </c>
      <c r="AS293" s="23" t="n">
        <v>1130.34</v>
      </c>
      <c r="AT293" s="23" t="n">
        <v>460.73</v>
      </c>
      <c r="AU293" s="23" t="n">
        <v>678.33</v>
      </c>
      <c r="AV293" s="23" t="n">
        <v>4058.08</v>
      </c>
      <c r="AW293" s="23" t="n">
        <v>105.36</v>
      </c>
      <c r="AX293" s="23" t="n">
        <v>1316.37</v>
      </c>
      <c r="AY293" s="23" t="n">
        <v>847.71</v>
      </c>
      <c r="AZ293" s="23" t="n">
        <v>504.12</v>
      </c>
      <c r="BA293" s="23" t="n">
        <v>313.7</v>
      </c>
      <c r="BB293" s="23" t="n">
        <v>0.16</v>
      </c>
      <c r="BC293" s="23" t="n">
        <v>0.04</v>
      </c>
      <c r="BD293" s="23" t="n">
        <v>0.03</v>
      </c>
      <c r="BE293" s="23" t="n">
        <v>0.08</v>
      </c>
      <c r="BF293" s="23" t="n">
        <v>0.11</v>
      </c>
      <c r="BG293" s="23" t="n">
        <v>0.34</v>
      </c>
      <c r="BH293" s="23" t="n">
        <v>0</v>
      </c>
      <c r="BI293" s="23" t="n">
        <v>1.42</v>
      </c>
      <c r="BJ293" s="23" t="n">
        <v>0</v>
      </c>
      <c r="BK293" s="23" t="n">
        <v>0.43</v>
      </c>
      <c r="BL293" s="23" t="n">
        <v>0.01</v>
      </c>
      <c r="BM293" s="23" t="n">
        <v>0.01</v>
      </c>
      <c r="BN293" s="23" t="n">
        <v>0</v>
      </c>
      <c r="BO293" s="23" t="n">
        <v>0.04</v>
      </c>
      <c r="BP293" s="23" t="n">
        <v>0.14</v>
      </c>
      <c r="BQ293" s="23" t="n">
        <v>1.58</v>
      </c>
      <c r="BR293" s="23" t="n">
        <v>0</v>
      </c>
      <c r="BS293" s="23" t="n">
        <v>0</v>
      </c>
      <c r="BT293" s="23" t="n">
        <v>1.84</v>
      </c>
      <c r="BU293" s="23" t="n">
        <v>0.13</v>
      </c>
      <c r="BV293" s="23" t="n">
        <v>0</v>
      </c>
      <c r="BW293" s="23" t="n">
        <v>0</v>
      </c>
      <c r="BX293" s="23" t="n">
        <v>0</v>
      </c>
      <c r="BY293" s="23" t="n">
        <v>0</v>
      </c>
      <c r="BZ293" s="23" t="n">
        <v>366.09</v>
      </c>
      <c r="CA293" s="23" t="n">
        <f aca="false">$G$293/$G$302*100</f>
        <v>34.1552685927635</v>
      </c>
      <c r="CB293" s="23" t="n">
        <v>59.05</v>
      </c>
      <c r="CD293" s="23" t="n">
        <v>0</v>
      </c>
      <c r="CE293" s="23" t="n">
        <v>0</v>
      </c>
      <c r="CF293" s="23" t="n">
        <v>0</v>
      </c>
      <c r="CG293" s="23" t="n">
        <v>0</v>
      </c>
      <c r="CH293" s="23" t="n">
        <v>0</v>
      </c>
      <c r="CI293" s="23" t="n">
        <v>0</v>
      </c>
    </row>
    <row r="294" s="13" customFormat="true" ht="13.8" hidden="false" customHeight="false" outlineLevel="0" collapsed="false">
      <c r="B294" s="13" t="s">
        <v>89</v>
      </c>
      <c r="C294" s="18"/>
      <c r="D294" s="18"/>
      <c r="E294" s="18"/>
      <c r="F294" s="18"/>
      <c r="G294" s="18"/>
    </row>
    <row r="295" s="19" customFormat="true" ht="13.8" hidden="false" customHeight="false" outlineLevel="0" collapsed="false">
      <c r="A295" s="19" t="str">
        <f aca="false">"фирм"</f>
        <v>фирм</v>
      </c>
      <c r="B295" s="19" t="s">
        <v>100</v>
      </c>
      <c r="C295" s="20" t="str">
        <f aca="false">"60"</f>
        <v>60</v>
      </c>
      <c r="D295" s="20" t="n">
        <v>2.17</v>
      </c>
      <c r="E295" s="20" t="n">
        <v>7.23</v>
      </c>
      <c r="F295" s="20" t="n">
        <v>4.46</v>
      </c>
      <c r="G295" s="20" t="n">
        <v>89.19456</v>
      </c>
      <c r="H295" s="19" t="n">
        <v>1.58</v>
      </c>
      <c r="I295" s="19" t="n">
        <v>3.9</v>
      </c>
      <c r="J295" s="19" t="n">
        <v>0</v>
      </c>
      <c r="K295" s="19" t="n">
        <v>0</v>
      </c>
      <c r="L295" s="19" t="n">
        <v>3.34</v>
      </c>
      <c r="M295" s="19" t="n">
        <v>0.04</v>
      </c>
      <c r="N295" s="19" t="n">
        <v>1.08</v>
      </c>
      <c r="O295" s="19" t="n">
        <v>0</v>
      </c>
      <c r="P295" s="19" t="n">
        <v>0</v>
      </c>
      <c r="Q295" s="19" t="n">
        <v>0.15</v>
      </c>
      <c r="R295" s="19" t="n">
        <v>0.74</v>
      </c>
      <c r="S295" s="19" t="n">
        <v>55.26</v>
      </c>
      <c r="T295" s="19" t="n">
        <v>115.15</v>
      </c>
      <c r="U295" s="19" t="n">
        <v>69.98</v>
      </c>
      <c r="V295" s="19" t="n">
        <v>11.93</v>
      </c>
      <c r="W295" s="19" t="n">
        <v>53.24</v>
      </c>
      <c r="X295" s="19" t="n">
        <v>0.66</v>
      </c>
      <c r="Y295" s="19" t="n">
        <v>13.8</v>
      </c>
      <c r="Z295" s="19" t="n">
        <v>7.65</v>
      </c>
      <c r="AA295" s="19" t="n">
        <v>16.44</v>
      </c>
      <c r="AB295" s="19" t="n">
        <v>2.72</v>
      </c>
      <c r="AC295" s="19" t="n">
        <v>0.01</v>
      </c>
      <c r="AD295" s="19" t="n">
        <v>0.03</v>
      </c>
      <c r="AE295" s="19" t="n">
        <v>0.08</v>
      </c>
      <c r="AF295" s="19" t="n">
        <v>0.59</v>
      </c>
      <c r="AG295" s="19" t="n">
        <v>0.97</v>
      </c>
      <c r="AH295" s="19" t="n">
        <v>0</v>
      </c>
      <c r="AI295" s="19" t="n">
        <v>96.56</v>
      </c>
      <c r="AJ295" s="19" t="n">
        <v>83.79</v>
      </c>
      <c r="AK295" s="19" t="n">
        <v>142.27</v>
      </c>
      <c r="AL295" s="19" t="n">
        <v>131.44</v>
      </c>
      <c r="AM295" s="19" t="n">
        <v>53.58</v>
      </c>
      <c r="AN295" s="19" t="n">
        <v>84.02</v>
      </c>
      <c r="AO295" s="19" t="n">
        <v>45.83</v>
      </c>
      <c r="AP295" s="19" t="n">
        <v>88.92</v>
      </c>
      <c r="AQ295" s="19" t="n">
        <v>58.71</v>
      </c>
      <c r="AR295" s="19" t="n">
        <v>78.32</v>
      </c>
      <c r="AS295" s="19" t="n">
        <v>266.42</v>
      </c>
      <c r="AT295" s="19" t="n">
        <v>148.88</v>
      </c>
      <c r="AU295" s="19" t="n">
        <v>41.84</v>
      </c>
      <c r="AV295" s="19" t="n">
        <v>407.66</v>
      </c>
      <c r="AW295" s="19" t="n">
        <v>0</v>
      </c>
      <c r="AX295" s="19" t="n">
        <v>170.2</v>
      </c>
      <c r="AY295" s="19" t="n">
        <v>105.68</v>
      </c>
      <c r="AZ295" s="19" t="n">
        <v>96.9</v>
      </c>
      <c r="BA295" s="19" t="n">
        <v>9.69</v>
      </c>
      <c r="BB295" s="19" t="n">
        <v>0</v>
      </c>
      <c r="BC295" s="19" t="n">
        <v>0</v>
      </c>
      <c r="BD295" s="19" t="n">
        <v>0</v>
      </c>
      <c r="BE295" s="19" t="n">
        <v>0</v>
      </c>
      <c r="BF295" s="19" t="n">
        <v>0</v>
      </c>
      <c r="BG295" s="19" t="n">
        <v>0</v>
      </c>
      <c r="BH295" s="19" t="n">
        <v>0</v>
      </c>
      <c r="BI295" s="19" t="n">
        <v>0.35</v>
      </c>
      <c r="BJ295" s="19" t="n">
        <v>0</v>
      </c>
      <c r="BK295" s="19" t="n">
        <v>0.23</v>
      </c>
      <c r="BL295" s="19" t="n">
        <v>0.02</v>
      </c>
      <c r="BM295" s="19" t="n">
        <v>0.04</v>
      </c>
      <c r="BN295" s="19" t="n">
        <v>0</v>
      </c>
      <c r="BO295" s="19" t="n">
        <v>0</v>
      </c>
      <c r="BP295" s="19" t="n">
        <v>0</v>
      </c>
      <c r="BQ295" s="19" t="n">
        <v>1.35</v>
      </c>
      <c r="BR295" s="19" t="n">
        <v>0</v>
      </c>
      <c r="BS295" s="19" t="n">
        <v>0</v>
      </c>
      <c r="BT295" s="19" t="n">
        <v>3.36</v>
      </c>
      <c r="BU295" s="19" t="n">
        <v>0</v>
      </c>
      <c r="BV295" s="19" t="n">
        <v>0</v>
      </c>
      <c r="BW295" s="19" t="n">
        <v>0</v>
      </c>
      <c r="BX295" s="19" t="n">
        <v>0</v>
      </c>
      <c r="BY295" s="19" t="n">
        <v>0</v>
      </c>
      <c r="BZ295" s="19" t="n">
        <v>43.8</v>
      </c>
      <c r="CB295" s="19" t="n">
        <v>15.08</v>
      </c>
      <c r="CD295" s="19" t="n">
        <v>0</v>
      </c>
      <c r="CE295" s="19" t="n">
        <v>0</v>
      </c>
      <c r="CF295" s="19" t="n">
        <v>0</v>
      </c>
      <c r="CG295" s="19" t="n">
        <v>0</v>
      </c>
      <c r="CH295" s="19" t="n">
        <v>0</v>
      </c>
      <c r="CI295" s="19" t="n">
        <v>0</v>
      </c>
    </row>
    <row r="296" s="19" customFormat="true" ht="13.8" hidden="false" customHeight="false" outlineLevel="0" collapsed="false">
      <c r="A296" s="19" t="str">
        <f aca="false">"сб 1982г"</f>
        <v>сб 1982г</v>
      </c>
      <c r="B296" s="19" t="s">
        <v>162</v>
      </c>
      <c r="C296" s="20" t="str">
        <f aca="false">"200"</f>
        <v>200</v>
      </c>
      <c r="D296" s="20" t="n">
        <v>3.27</v>
      </c>
      <c r="E296" s="20" t="n">
        <v>4.1</v>
      </c>
      <c r="F296" s="20" t="n">
        <v>19.52</v>
      </c>
      <c r="G296" s="20" t="n">
        <v>126.5823465</v>
      </c>
      <c r="H296" s="19" t="n">
        <v>2.34</v>
      </c>
      <c r="I296" s="19" t="n">
        <v>0.1</v>
      </c>
      <c r="J296" s="19" t="n">
        <v>2.34</v>
      </c>
      <c r="K296" s="19" t="n">
        <v>0</v>
      </c>
      <c r="L296" s="19" t="n">
        <v>1.96</v>
      </c>
      <c r="M296" s="19" t="n">
        <v>16.04</v>
      </c>
      <c r="N296" s="19" t="n">
        <v>1.51</v>
      </c>
      <c r="O296" s="19" t="n">
        <v>0</v>
      </c>
      <c r="P296" s="19" t="n">
        <v>0</v>
      </c>
      <c r="Q296" s="19" t="n">
        <v>0.12</v>
      </c>
      <c r="R296" s="19" t="n">
        <v>1.26</v>
      </c>
      <c r="S296" s="19" t="n">
        <v>202.5</v>
      </c>
      <c r="T296" s="19" t="n">
        <v>284.99</v>
      </c>
      <c r="U296" s="19" t="n">
        <v>18.86</v>
      </c>
      <c r="V296" s="19" t="n">
        <v>16.63</v>
      </c>
      <c r="W296" s="19" t="n">
        <v>52.53</v>
      </c>
      <c r="X296" s="19" t="n">
        <v>0.8</v>
      </c>
      <c r="Y296" s="19" t="n">
        <v>34.1</v>
      </c>
      <c r="Z296" s="19" t="n">
        <v>926.3</v>
      </c>
      <c r="AA296" s="19" t="n">
        <v>205.49</v>
      </c>
      <c r="AB296" s="19" t="n">
        <v>0.42</v>
      </c>
      <c r="AC296" s="19" t="n">
        <v>0.07</v>
      </c>
      <c r="AD296" s="19" t="n">
        <v>0.06</v>
      </c>
      <c r="AE296" s="19" t="n">
        <v>0.7</v>
      </c>
      <c r="AF296" s="19" t="n">
        <v>1.51</v>
      </c>
      <c r="AG296" s="19" t="n">
        <v>4.28</v>
      </c>
      <c r="AH296" s="19" t="n">
        <v>0</v>
      </c>
      <c r="AI296" s="19" t="n">
        <v>119.75</v>
      </c>
      <c r="AJ296" s="19" t="n">
        <v>111.35</v>
      </c>
      <c r="AK296" s="19" t="n">
        <v>195.7</v>
      </c>
      <c r="AL296" s="19" t="n">
        <v>103.91</v>
      </c>
      <c r="AM296" s="19" t="n">
        <v>46.49</v>
      </c>
      <c r="AN296" s="19" t="n">
        <v>93.19</v>
      </c>
      <c r="AO296" s="19" t="n">
        <v>33.59</v>
      </c>
      <c r="AP296" s="19" t="n">
        <v>124.71</v>
      </c>
      <c r="AQ296" s="19" t="n">
        <v>108.25</v>
      </c>
      <c r="AR296" s="19" t="n">
        <v>161.62</v>
      </c>
      <c r="AS296" s="19" t="n">
        <v>143.1</v>
      </c>
      <c r="AT296" s="19" t="n">
        <v>52.79</v>
      </c>
      <c r="AU296" s="19" t="n">
        <v>90.9</v>
      </c>
      <c r="AV296" s="19" t="n">
        <v>663.67</v>
      </c>
      <c r="AW296" s="19" t="n">
        <v>0.58</v>
      </c>
      <c r="AX296" s="19" t="n">
        <v>183.64</v>
      </c>
      <c r="AY296" s="19" t="n">
        <v>131.05</v>
      </c>
      <c r="AZ296" s="19" t="n">
        <v>72.96</v>
      </c>
      <c r="BA296" s="19" t="n">
        <v>49.67</v>
      </c>
      <c r="BB296" s="19" t="n">
        <v>0.15</v>
      </c>
      <c r="BC296" s="19" t="n">
        <v>0.03</v>
      </c>
      <c r="BD296" s="19" t="n">
        <v>0.03</v>
      </c>
      <c r="BE296" s="19" t="n">
        <v>0.07</v>
      </c>
      <c r="BF296" s="19" t="n">
        <v>0.09</v>
      </c>
      <c r="BG296" s="19" t="n">
        <v>0.31</v>
      </c>
      <c r="BH296" s="19" t="n">
        <v>0</v>
      </c>
      <c r="BI296" s="19" t="n">
        <v>1.02</v>
      </c>
      <c r="BJ296" s="19" t="n">
        <v>0</v>
      </c>
      <c r="BK296" s="19" t="n">
        <v>0.3</v>
      </c>
      <c r="BL296" s="19" t="n">
        <v>0</v>
      </c>
      <c r="BM296" s="19" t="n">
        <v>0</v>
      </c>
      <c r="BN296" s="19" t="n">
        <v>0</v>
      </c>
      <c r="BO296" s="19" t="n">
        <v>0</v>
      </c>
      <c r="BP296" s="19" t="n">
        <v>0.12</v>
      </c>
      <c r="BQ296" s="19" t="n">
        <v>1.12</v>
      </c>
      <c r="BR296" s="19" t="n">
        <v>0</v>
      </c>
      <c r="BS296" s="19" t="n">
        <v>0</v>
      </c>
      <c r="BT296" s="19" t="n">
        <v>0.17</v>
      </c>
      <c r="BU296" s="19" t="n">
        <v>0.01</v>
      </c>
      <c r="BV296" s="19" t="n">
        <v>0</v>
      </c>
      <c r="BW296" s="19" t="n">
        <v>0</v>
      </c>
      <c r="BX296" s="19" t="n">
        <v>0</v>
      </c>
      <c r="BY296" s="19" t="n">
        <v>0</v>
      </c>
      <c r="BZ296" s="19" t="n">
        <v>199.46</v>
      </c>
      <c r="CB296" s="19" t="n">
        <v>188.48</v>
      </c>
      <c r="CD296" s="19" t="n">
        <v>0</v>
      </c>
      <c r="CE296" s="19" t="n">
        <v>0</v>
      </c>
      <c r="CF296" s="19" t="n">
        <v>0</v>
      </c>
      <c r="CG296" s="19" t="n">
        <v>0</v>
      </c>
      <c r="CH296" s="19" t="n">
        <v>0</v>
      </c>
      <c r="CI296" s="19" t="n">
        <v>0</v>
      </c>
    </row>
    <row r="297" s="19" customFormat="true" ht="13.8" hidden="false" customHeight="false" outlineLevel="0" collapsed="false">
      <c r="A297" s="19" t="str">
        <f aca="false">"487"</f>
        <v>487</v>
      </c>
      <c r="B297" s="19" t="s">
        <v>163</v>
      </c>
      <c r="C297" s="20" t="str">
        <f aca="false">"90"</f>
        <v>90</v>
      </c>
      <c r="D297" s="20" t="n">
        <v>21.16</v>
      </c>
      <c r="E297" s="20" t="n">
        <v>15.11</v>
      </c>
      <c r="F297" s="20" t="n">
        <v>1.03</v>
      </c>
      <c r="G297" s="20" t="n">
        <v>224.0695</v>
      </c>
      <c r="H297" s="19" t="n">
        <v>5.13</v>
      </c>
      <c r="I297" s="19" t="n">
        <v>0</v>
      </c>
      <c r="J297" s="19" t="n">
        <v>0</v>
      </c>
      <c r="K297" s="19" t="n">
        <v>0</v>
      </c>
      <c r="L297" s="19" t="n">
        <v>0.74</v>
      </c>
      <c r="M297" s="19" t="n">
        <v>0.02</v>
      </c>
      <c r="N297" s="19" t="n">
        <v>0.27</v>
      </c>
      <c r="O297" s="19" t="n">
        <v>0</v>
      </c>
      <c r="P297" s="19" t="n">
        <v>0</v>
      </c>
      <c r="Q297" s="19" t="n">
        <v>0.03</v>
      </c>
      <c r="R297" s="19" t="n">
        <v>2.22</v>
      </c>
      <c r="S297" s="19" t="n">
        <v>285.51</v>
      </c>
      <c r="T297" s="19" t="n">
        <v>172.61</v>
      </c>
      <c r="U297" s="19" t="n">
        <v>19.26</v>
      </c>
      <c r="V297" s="19" t="n">
        <v>19.93</v>
      </c>
      <c r="W297" s="19" t="n">
        <v>144.48</v>
      </c>
      <c r="X297" s="19" t="n">
        <v>1.38</v>
      </c>
      <c r="Y297" s="19" t="n">
        <v>25</v>
      </c>
      <c r="Z297" s="19" t="n">
        <v>600</v>
      </c>
      <c r="AA297" s="19" t="n">
        <v>150</v>
      </c>
      <c r="AB297" s="19" t="n">
        <v>0.41</v>
      </c>
      <c r="AC297" s="19" t="n">
        <v>0.06</v>
      </c>
      <c r="AD297" s="19" t="n">
        <v>0.12</v>
      </c>
      <c r="AE297" s="19" t="n">
        <v>6.15</v>
      </c>
      <c r="AF297" s="19" t="n">
        <v>13.96</v>
      </c>
      <c r="AG297" s="19" t="n">
        <v>0.98</v>
      </c>
      <c r="AH297" s="19" t="n">
        <v>0</v>
      </c>
      <c r="AI297" s="19" t="n">
        <v>1.94</v>
      </c>
      <c r="AJ297" s="19" t="n">
        <v>1.58</v>
      </c>
      <c r="AK297" s="19" t="n">
        <v>1.98</v>
      </c>
      <c r="AL297" s="19" t="n">
        <v>1.71</v>
      </c>
      <c r="AM297" s="19" t="n">
        <v>0.41</v>
      </c>
      <c r="AN297" s="19" t="n">
        <v>1.44</v>
      </c>
      <c r="AO297" s="19" t="n">
        <v>0.36</v>
      </c>
      <c r="AP297" s="19" t="n">
        <v>1.4</v>
      </c>
      <c r="AQ297" s="19" t="n">
        <v>2.16</v>
      </c>
      <c r="AR297" s="19" t="n">
        <v>1.85</v>
      </c>
      <c r="AS297" s="19" t="n">
        <v>6.08</v>
      </c>
      <c r="AT297" s="19" t="n">
        <v>0.64</v>
      </c>
      <c r="AU297" s="19" t="n">
        <v>1.31</v>
      </c>
      <c r="AV297" s="19" t="n">
        <v>10.58</v>
      </c>
      <c r="AW297" s="19" t="n">
        <v>0</v>
      </c>
      <c r="AX297" s="19" t="n">
        <v>1.35</v>
      </c>
      <c r="AY297" s="19" t="n">
        <v>1.49</v>
      </c>
      <c r="AZ297" s="19" t="n">
        <v>0.81</v>
      </c>
      <c r="BA297" s="19" t="n">
        <v>0.54</v>
      </c>
      <c r="BB297" s="19" t="n">
        <v>0</v>
      </c>
      <c r="BC297" s="19" t="n">
        <v>0</v>
      </c>
      <c r="BD297" s="19" t="n">
        <v>0</v>
      </c>
      <c r="BE297" s="19" t="n">
        <v>0</v>
      </c>
      <c r="BF297" s="19" t="n">
        <v>0</v>
      </c>
      <c r="BG297" s="19" t="n">
        <v>0</v>
      </c>
      <c r="BH297" s="19" t="n">
        <v>0</v>
      </c>
      <c r="BI297" s="19" t="n">
        <v>0</v>
      </c>
      <c r="BJ297" s="19" t="n">
        <v>0</v>
      </c>
      <c r="BK297" s="19" t="n">
        <v>0</v>
      </c>
      <c r="BL297" s="19" t="n">
        <v>0</v>
      </c>
      <c r="BM297" s="19" t="n">
        <v>0</v>
      </c>
      <c r="BN297" s="19" t="n">
        <v>0</v>
      </c>
      <c r="BO297" s="19" t="n">
        <v>0</v>
      </c>
      <c r="BP297" s="19" t="n">
        <v>0</v>
      </c>
      <c r="BQ297" s="19" t="n">
        <v>0</v>
      </c>
      <c r="BR297" s="19" t="n">
        <v>0</v>
      </c>
      <c r="BS297" s="19" t="n">
        <v>0</v>
      </c>
      <c r="BT297" s="19" t="n">
        <v>0</v>
      </c>
      <c r="BU297" s="19" t="n">
        <v>0</v>
      </c>
      <c r="BV297" s="19" t="n">
        <v>0</v>
      </c>
      <c r="BW297" s="19" t="n">
        <v>0</v>
      </c>
      <c r="BX297" s="19" t="n">
        <v>0</v>
      </c>
      <c r="BY297" s="19" t="n">
        <v>0</v>
      </c>
      <c r="BZ297" s="19" t="n">
        <v>89.08</v>
      </c>
      <c r="CB297" s="19" t="n">
        <v>125</v>
      </c>
      <c r="CD297" s="19" t="n">
        <v>0</v>
      </c>
      <c r="CE297" s="19" t="n">
        <v>0</v>
      </c>
      <c r="CF297" s="19" t="n">
        <v>0</v>
      </c>
      <c r="CG297" s="19" t="n">
        <v>0</v>
      </c>
      <c r="CH297" s="19" t="n">
        <v>0</v>
      </c>
      <c r="CI297" s="19" t="n">
        <v>0</v>
      </c>
    </row>
    <row r="298" s="19" customFormat="true" ht="13.8" hidden="false" customHeight="false" outlineLevel="0" collapsed="false">
      <c r="A298" s="19" t="str">
        <f aca="false">"330"</f>
        <v>330</v>
      </c>
      <c r="B298" s="19" t="s">
        <v>164</v>
      </c>
      <c r="C298" s="20" t="str">
        <f aca="false">"150"</f>
        <v>150</v>
      </c>
      <c r="D298" s="20" t="n">
        <v>13.9</v>
      </c>
      <c r="E298" s="20" t="n">
        <v>4.9</v>
      </c>
      <c r="F298" s="20" t="n">
        <v>39.81</v>
      </c>
      <c r="G298" s="20" t="n">
        <v>246.549864</v>
      </c>
      <c r="H298" s="19" t="n">
        <v>2.82</v>
      </c>
      <c r="I298" s="19" t="n">
        <v>0.13</v>
      </c>
      <c r="J298" s="19" t="n">
        <v>2.82</v>
      </c>
      <c r="K298" s="19" t="n">
        <v>0</v>
      </c>
      <c r="L298" s="19" t="n">
        <v>3.05</v>
      </c>
      <c r="M298" s="19" t="n">
        <v>29.42</v>
      </c>
      <c r="N298" s="19" t="n">
        <v>7.34</v>
      </c>
      <c r="O298" s="19" t="n">
        <v>0</v>
      </c>
      <c r="P298" s="19" t="n">
        <v>0</v>
      </c>
      <c r="Q298" s="19" t="n">
        <v>0</v>
      </c>
      <c r="R298" s="19" t="n">
        <v>2.53</v>
      </c>
      <c r="S298" s="19" t="n">
        <v>217.66</v>
      </c>
      <c r="T298" s="19" t="n">
        <v>553.83</v>
      </c>
      <c r="U298" s="19" t="n">
        <v>75.01</v>
      </c>
      <c r="V298" s="19" t="n">
        <v>67.12</v>
      </c>
      <c r="W298" s="19" t="n">
        <v>207.24</v>
      </c>
      <c r="X298" s="19" t="n">
        <v>4.28</v>
      </c>
      <c r="Y298" s="19" t="n">
        <v>17.7</v>
      </c>
      <c r="Z298" s="19" t="n">
        <v>20.96</v>
      </c>
      <c r="AA298" s="19" t="n">
        <v>34.09</v>
      </c>
      <c r="AB298" s="19" t="n">
        <v>0.55</v>
      </c>
      <c r="AC298" s="19" t="n">
        <v>0.42</v>
      </c>
      <c r="AD298" s="19" t="n">
        <v>0.09</v>
      </c>
      <c r="AE298" s="19" t="n">
        <v>1.27</v>
      </c>
      <c r="AF298" s="19" t="n">
        <v>4.69</v>
      </c>
      <c r="AG298" s="19" t="n">
        <v>0</v>
      </c>
      <c r="AH298" s="19" t="n">
        <v>0</v>
      </c>
      <c r="AI298" s="19" t="n">
        <v>684.79</v>
      </c>
      <c r="AJ298" s="19" t="n">
        <v>738.89</v>
      </c>
      <c r="AK298" s="19" t="n">
        <v>1118.93</v>
      </c>
      <c r="AL298" s="19" t="n">
        <v>1050.36</v>
      </c>
      <c r="AM298" s="19" t="n">
        <v>139.26</v>
      </c>
      <c r="AN298" s="19" t="n">
        <v>569.92</v>
      </c>
      <c r="AO298" s="19" t="n">
        <v>177.24</v>
      </c>
      <c r="AP298" s="19" t="n">
        <v>684.79</v>
      </c>
      <c r="AQ298" s="19" t="n">
        <v>616.92</v>
      </c>
      <c r="AR298" s="19" t="n">
        <v>1094.46</v>
      </c>
      <c r="AS298" s="19" t="n">
        <v>1508.93</v>
      </c>
      <c r="AT298" s="19" t="n">
        <v>312.36</v>
      </c>
      <c r="AU298" s="19" t="n">
        <v>643.67</v>
      </c>
      <c r="AV298" s="19" t="n">
        <v>2151.67</v>
      </c>
      <c r="AW298" s="19" t="n">
        <v>0</v>
      </c>
      <c r="AX298" s="19" t="n">
        <v>448.1</v>
      </c>
      <c r="AY298" s="19" t="n">
        <v>568.08</v>
      </c>
      <c r="AZ298" s="19" t="n">
        <v>468.21</v>
      </c>
      <c r="BA298" s="19" t="n">
        <v>169.48</v>
      </c>
      <c r="BB298" s="19" t="n">
        <v>0.16</v>
      </c>
      <c r="BC298" s="19" t="n">
        <v>0.04</v>
      </c>
      <c r="BD298" s="19" t="n">
        <v>0.03</v>
      </c>
      <c r="BE298" s="19" t="n">
        <v>0.08</v>
      </c>
      <c r="BF298" s="19" t="n">
        <v>0.11</v>
      </c>
      <c r="BG298" s="19" t="n">
        <v>0.34</v>
      </c>
      <c r="BH298" s="19" t="n">
        <v>0</v>
      </c>
      <c r="BI298" s="19" t="n">
        <v>1.21</v>
      </c>
      <c r="BJ298" s="19" t="n">
        <v>0</v>
      </c>
      <c r="BK298" s="19" t="n">
        <v>0.36</v>
      </c>
      <c r="BL298" s="19" t="n">
        <v>0.01</v>
      </c>
      <c r="BM298" s="19" t="n">
        <v>0</v>
      </c>
      <c r="BN298" s="19" t="n">
        <v>0</v>
      </c>
      <c r="BO298" s="19" t="n">
        <v>0</v>
      </c>
      <c r="BP298" s="19" t="n">
        <v>0.13</v>
      </c>
      <c r="BQ298" s="19" t="n">
        <v>1.23</v>
      </c>
      <c r="BR298" s="19" t="n">
        <v>0</v>
      </c>
      <c r="BS298" s="19" t="n">
        <v>0</v>
      </c>
      <c r="BT298" s="19" t="n">
        <v>0.7</v>
      </c>
      <c r="BU298" s="19" t="n">
        <v>0.08</v>
      </c>
      <c r="BV298" s="19" t="n">
        <v>0</v>
      </c>
      <c r="BW298" s="19" t="n">
        <v>0</v>
      </c>
      <c r="BX298" s="19" t="n">
        <v>0</v>
      </c>
      <c r="BY298" s="19" t="n">
        <v>0</v>
      </c>
      <c r="BZ298" s="19" t="n">
        <v>10.88</v>
      </c>
      <c r="CB298" s="19" t="n">
        <v>21.19</v>
      </c>
      <c r="CD298" s="19" t="n">
        <v>0</v>
      </c>
      <c r="CE298" s="19" t="n">
        <v>0</v>
      </c>
      <c r="CF298" s="19" t="n">
        <v>0</v>
      </c>
      <c r="CG298" s="19" t="n">
        <v>0</v>
      </c>
      <c r="CH298" s="19" t="n">
        <v>0</v>
      </c>
      <c r="CI298" s="19" t="n">
        <v>0</v>
      </c>
    </row>
    <row r="299" s="19" customFormat="true" ht="13.8" hidden="false" customHeight="false" outlineLevel="0" collapsed="false">
      <c r="A299" s="19" t="str">
        <f aca="false">"705 "</f>
        <v>705 </v>
      </c>
      <c r="B299" s="19" t="s">
        <v>165</v>
      </c>
      <c r="C299" s="20" t="str">
        <f aca="false">"200"</f>
        <v>200</v>
      </c>
      <c r="D299" s="20" t="n">
        <v>0.65</v>
      </c>
      <c r="E299" s="20" t="n">
        <v>0.27</v>
      </c>
      <c r="F299" s="20" t="n">
        <v>20.01</v>
      </c>
      <c r="G299" s="20" t="n">
        <v>76.8416</v>
      </c>
      <c r="H299" s="19" t="n">
        <v>0.04</v>
      </c>
      <c r="I299" s="19" t="n">
        <v>0</v>
      </c>
      <c r="J299" s="19" t="n">
        <v>0</v>
      </c>
      <c r="K299" s="19" t="n">
        <v>0</v>
      </c>
      <c r="L299" s="19" t="n">
        <v>14.72</v>
      </c>
      <c r="M299" s="19" t="n">
        <v>1.12</v>
      </c>
      <c r="N299" s="19" t="n">
        <v>4.18</v>
      </c>
      <c r="O299" s="19" t="n">
        <v>0</v>
      </c>
      <c r="P299" s="19" t="n">
        <v>0</v>
      </c>
      <c r="Q299" s="19" t="n">
        <v>1</v>
      </c>
      <c r="R299" s="19" t="n">
        <v>0.95</v>
      </c>
      <c r="S299" s="19" t="n">
        <v>1.73</v>
      </c>
      <c r="T299" s="19" t="n">
        <v>8.24</v>
      </c>
      <c r="U299" s="19" t="n">
        <v>11.07</v>
      </c>
      <c r="V299" s="19" t="n">
        <v>3.06</v>
      </c>
      <c r="W299" s="19" t="n">
        <v>3.06</v>
      </c>
      <c r="X299" s="19" t="n">
        <v>0.57</v>
      </c>
      <c r="Y299" s="19" t="n">
        <v>0</v>
      </c>
      <c r="Z299" s="19" t="n">
        <v>833</v>
      </c>
      <c r="AA299" s="19" t="n">
        <v>163.4</v>
      </c>
      <c r="AB299" s="19" t="n">
        <v>0.76</v>
      </c>
      <c r="AC299" s="19" t="n">
        <v>0.01</v>
      </c>
      <c r="AD299" s="19" t="n">
        <v>0.05</v>
      </c>
      <c r="AE299" s="19" t="n">
        <v>0.18</v>
      </c>
      <c r="AF299" s="19" t="n">
        <v>0.28</v>
      </c>
      <c r="AG299" s="19" t="n">
        <v>40</v>
      </c>
      <c r="AH299" s="19" t="n">
        <v>0</v>
      </c>
      <c r="AI299" s="19" t="n">
        <v>0</v>
      </c>
      <c r="AJ299" s="19" t="n">
        <v>0</v>
      </c>
      <c r="AK299" s="19" t="n">
        <v>0</v>
      </c>
      <c r="AL299" s="19" t="n">
        <v>0</v>
      </c>
      <c r="AM299" s="19" t="n">
        <v>0</v>
      </c>
      <c r="AN299" s="19" t="n">
        <v>0</v>
      </c>
      <c r="AO299" s="19" t="n">
        <v>0</v>
      </c>
      <c r="AP299" s="19" t="n">
        <v>0</v>
      </c>
      <c r="AQ299" s="19" t="n">
        <v>0</v>
      </c>
      <c r="AR299" s="19" t="n">
        <v>0</v>
      </c>
      <c r="AS299" s="19" t="n">
        <v>0</v>
      </c>
      <c r="AT299" s="19" t="n">
        <v>0</v>
      </c>
      <c r="AU299" s="19" t="n">
        <v>0</v>
      </c>
      <c r="AV299" s="19" t="n">
        <v>0</v>
      </c>
      <c r="AW299" s="19" t="n">
        <v>0</v>
      </c>
      <c r="AX299" s="19" t="n">
        <v>0</v>
      </c>
      <c r="AY299" s="19" t="n">
        <v>0</v>
      </c>
      <c r="AZ299" s="19" t="n">
        <v>0</v>
      </c>
      <c r="BA299" s="19" t="n">
        <v>0</v>
      </c>
      <c r="BB299" s="19" t="n">
        <v>0</v>
      </c>
      <c r="BC299" s="19" t="n">
        <v>0</v>
      </c>
      <c r="BD299" s="19" t="n">
        <v>0</v>
      </c>
      <c r="BE299" s="19" t="n">
        <v>0</v>
      </c>
      <c r="BF299" s="19" t="n">
        <v>0</v>
      </c>
      <c r="BG299" s="19" t="n">
        <v>0</v>
      </c>
      <c r="BH299" s="19" t="n">
        <v>0</v>
      </c>
      <c r="BI299" s="19" t="n">
        <v>0</v>
      </c>
      <c r="BJ299" s="19" t="n">
        <v>0</v>
      </c>
      <c r="BK299" s="19" t="n">
        <v>0</v>
      </c>
      <c r="BL299" s="19" t="n">
        <v>0</v>
      </c>
      <c r="BM299" s="19" t="n">
        <v>0</v>
      </c>
      <c r="BN299" s="19" t="n">
        <v>0</v>
      </c>
      <c r="BO299" s="19" t="n">
        <v>0</v>
      </c>
      <c r="BP299" s="19" t="n">
        <v>0</v>
      </c>
      <c r="BQ299" s="19" t="n">
        <v>0</v>
      </c>
      <c r="BR299" s="19" t="n">
        <v>0</v>
      </c>
      <c r="BS299" s="19" t="n">
        <v>0</v>
      </c>
      <c r="BT299" s="19" t="n">
        <v>0</v>
      </c>
      <c r="BU299" s="19" t="n">
        <v>0</v>
      </c>
      <c r="BV299" s="19" t="n">
        <v>0</v>
      </c>
      <c r="BW299" s="19" t="n">
        <v>0</v>
      </c>
      <c r="BX299" s="19" t="n">
        <v>0</v>
      </c>
      <c r="BY299" s="19" t="n">
        <v>0</v>
      </c>
      <c r="BZ299" s="19" t="n">
        <v>202.81</v>
      </c>
      <c r="CB299" s="19" t="n">
        <v>138.83</v>
      </c>
      <c r="CD299" s="19" t="n">
        <v>0</v>
      </c>
      <c r="CE299" s="19" t="n">
        <v>0</v>
      </c>
      <c r="CF299" s="19" t="n">
        <v>0</v>
      </c>
      <c r="CG299" s="19" t="n">
        <v>0</v>
      </c>
      <c r="CH299" s="19" t="n">
        <v>0</v>
      </c>
      <c r="CI299" s="19" t="n">
        <v>0</v>
      </c>
    </row>
    <row r="300" s="21" customFormat="true" ht="13.8" hidden="false" customHeight="false" outlineLevel="0" collapsed="false">
      <c r="B300" s="21" t="s">
        <v>95</v>
      </c>
      <c r="C300" s="22" t="str">
        <f aca="false">"70"</f>
        <v>70</v>
      </c>
      <c r="D300" s="22" t="n">
        <v>4.53</v>
      </c>
      <c r="E300" s="22" t="n">
        <v>0.82</v>
      </c>
      <c r="F300" s="22" t="n">
        <v>28.61</v>
      </c>
      <c r="G300" s="22" t="n">
        <v>132.65868</v>
      </c>
      <c r="H300" s="21" t="n">
        <v>0.14</v>
      </c>
      <c r="I300" s="21" t="n">
        <v>0</v>
      </c>
      <c r="J300" s="21" t="n">
        <v>0</v>
      </c>
      <c r="K300" s="21" t="n">
        <v>0</v>
      </c>
      <c r="L300" s="21" t="n">
        <v>0.82</v>
      </c>
      <c r="M300" s="21" t="n">
        <v>22.09</v>
      </c>
      <c r="N300" s="21" t="n">
        <v>5.69</v>
      </c>
      <c r="O300" s="21" t="n">
        <v>0</v>
      </c>
      <c r="P300" s="21" t="n">
        <v>0</v>
      </c>
      <c r="Q300" s="21" t="n">
        <v>0.69</v>
      </c>
      <c r="R300" s="21" t="n">
        <v>1.72</v>
      </c>
      <c r="S300" s="21" t="n">
        <v>418.46</v>
      </c>
      <c r="T300" s="21" t="n">
        <v>168.07</v>
      </c>
      <c r="U300" s="21" t="n">
        <v>24.01</v>
      </c>
      <c r="V300" s="21" t="n">
        <v>32.24</v>
      </c>
      <c r="W300" s="21" t="n">
        <v>108.39</v>
      </c>
      <c r="X300" s="21" t="n">
        <v>2.68</v>
      </c>
      <c r="Y300" s="21" t="n">
        <v>0</v>
      </c>
      <c r="Z300" s="21" t="n">
        <v>3.43</v>
      </c>
      <c r="AA300" s="21" t="n">
        <v>0.7</v>
      </c>
      <c r="AB300" s="21" t="n">
        <v>0.98</v>
      </c>
      <c r="AC300" s="21" t="n">
        <v>0.12</v>
      </c>
      <c r="AD300" s="21" t="n">
        <v>0.05</v>
      </c>
      <c r="AE300" s="21" t="n">
        <v>0.48</v>
      </c>
      <c r="AF300" s="21" t="n">
        <v>1.4</v>
      </c>
      <c r="AG300" s="21" t="n">
        <v>0</v>
      </c>
      <c r="AH300" s="21" t="n">
        <v>0</v>
      </c>
      <c r="AI300" s="21" t="n">
        <v>220.89</v>
      </c>
      <c r="AJ300" s="21" t="n">
        <v>170.13</v>
      </c>
      <c r="AK300" s="21" t="n">
        <v>292.92</v>
      </c>
      <c r="AL300" s="21" t="n">
        <v>152.98</v>
      </c>
      <c r="AM300" s="21" t="n">
        <v>63.8</v>
      </c>
      <c r="AN300" s="21" t="n">
        <v>135.83</v>
      </c>
      <c r="AO300" s="21" t="n">
        <v>54.88</v>
      </c>
      <c r="AP300" s="21" t="n">
        <v>254.51</v>
      </c>
      <c r="AQ300" s="21" t="n">
        <v>203.74</v>
      </c>
      <c r="AR300" s="21" t="n">
        <v>199.63</v>
      </c>
      <c r="AS300" s="21" t="n">
        <v>318.3</v>
      </c>
      <c r="AT300" s="21" t="n">
        <v>85.06</v>
      </c>
      <c r="AU300" s="21" t="n">
        <v>212.66</v>
      </c>
      <c r="AV300" s="21" t="n">
        <v>1048.89</v>
      </c>
      <c r="AW300" s="21" t="n">
        <v>0</v>
      </c>
      <c r="AX300" s="21" t="n">
        <v>360.84</v>
      </c>
      <c r="AY300" s="21" t="n">
        <v>199.63</v>
      </c>
      <c r="AZ300" s="21" t="n">
        <v>123.48</v>
      </c>
      <c r="BA300" s="21" t="n">
        <v>89.18</v>
      </c>
      <c r="BB300" s="21" t="n">
        <v>0</v>
      </c>
      <c r="BC300" s="21" t="n">
        <v>0</v>
      </c>
      <c r="BD300" s="21" t="n">
        <v>0</v>
      </c>
      <c r="BE300" s="21" t="n">
        <v>0</v>
      </c>
      <c r="BF300" s="21" t="n">
        <v>0</v>
      </c>
      <c r="BG300" s="21" t="n">
        <v>0</v>
      </c>
      <c r="BH300" s="21" t="n">
        <v>0</v>
      </c>
      <c r="BI300" s="21" t="n">
        <v>0.1</v>
      </c>
      <c r="BJ300" s="21" t="n">
        <v>0</v>
      </c>
      <c r="BK300" s="21" t="n">
        <v>0.01</v>
      </c>
      <c r="BL300" s="21" t="n">
        <v>0.01</v>
      </c>
      <c r="BM300" s="21" t="n">
        <v>0</v>
      </c>
      <c r="BN300" s="21" t="n">
        <v>0</v>
      </c>
      <c r="BO300" s="21" t="n">
        <v>0</v>
      </c>
      <c r="BP300" s="21" t="n">
        <v>0.01</v>
      </c>
      <c r="BQ300" s="21" t="n">
        <v>0.08</v>
      </c>
      <c r="BR300" s="21" t="n">
        <v>0</v>
      </c>
      <c r="BS300" s="21" t="n">
        <v>0</v>
      </c>
      <c r="BT300" s="21" t="n">
        <v>0.33</v>
      </c>
      <c r="BU300" s="21" t="n">
        <v>0.05</v>
      </c>
      <c r="BV300" s="21" t="n">
        <v>0</v>
      </c>
      <c r="BW300" s="21" t="n">
        <v>0</v>
      </c>
      <c r="BX300" s="21" t="n">
        <v>0</v>
      </c>
      <c r="BY300" s="21" t="n">
        <v>0</v>
      </c>
      <c r="BZ300" s="21" t="n">
        <v>32.9</v>
      </c>
      <c r="CB300" s="21" t="n">
        <v>0.57</v>
      </c>
      <c r="CD300" s="21" t="n">
        <v>0</v>
      </c>
      <c r="CE300" s="21" t="n">
        <v>0</v>
      </c>
      <c r="CF300" s="21" t="n">
        <v>0</v>
      </c>
      <c r="CG300" s="21" t="n">
        <v>0</v>
      </c>
      <c r="CH300" s="21" t="n">
        <v>0</v>
      </c>
      <c r="CI300" s="21" t="n">
        <v>0</v>
      </c>
    </row>
    <row r="301" s="23" customFormat="true" ht="13.8" hidden="false" customHeight="false" outlineLevel="0" collapsed="false">
      <c r="B301" s="23" t="s">
        <v>96</v>
      </c>
      <c r="C301" s="24"/>
      <c r="D301" s="24" t="n">
        <v>45.66</v>
      </c>
      <c r="E301" s="24" t="n">
        <v>32.42</v>
      </c>
      <c r="F301" s="24" t="n">
        <v>113.43</v>
      </c>
      <c r="G301" s="24" t="n">
        <v>895.9</v>
      </c>
      <c r="H301" s="23" t="n">
        <v>12.06</v>
      </c>
      <c r="I301" s="23" t="n">
        <v>4.13</v>
      </c>
      <c r="J301" s="23" t="n">
        <v>5.17</v>
      </c>
      <c r="K301" s="23" t="n">
        <v>0</v>
      </c>
      <c r="L301" s="23" t="n">
        <v>24.64</v>
      </c>
      <c r="M301" s="23" t="n">
        <v>68.73</v>
      </c>
      <c r="N301" s="23" t="n">
        <v>20.07</v>
      </c>
      <c r="O301" s="23" t="n">
        <v>0</v>
      </c>
      <c r="P301" s="23" t="n">
        <v>0</v>
      </c>
      <c r="Q301" s="23" t="n">
        <v>1.98</v>
      </c>
      <c r="R301" s="23" t="n">
        <v>9.41</v>
      </c>
      <c r="S301" s="23" t="n">
        <v>1181.11</v>
      </c>
      <c r="T301" s="23" t="n">
        <v>1302.9</v>
      </c>
      <c r="U301" s="23" t="n">
        <v>218.2</v>
      </c>
      <c r="V301" s="23" t="n">
        <v>150.92</v>
      </c>
      <c r="W301" s="23" t="n">
        <v>568.94</v>
      </c>
      <c r="X301" s="23" t="n">
        <v>10.36</v>
      </c>
      <c r="Y301" s="23" t="n">
        <v>90.6</v>
      </c>
      <c r="Z301" s="23" t="n">
        <v>2391.34</v>
      </c>
      <c r="AA301" s="23" t="n">
        <v>570.12</v>
      </c>
      <c r="AB301" s="23" t="n">
        <v>5.83</v>
      </c>
      <c r="AC301" s="23" t="n">
        <v>0.7</v>
      </c>
      <c r="AD301" s="23" t="n">
        <v>0.4</v>
      </c>
      <c r="AE301" s="23" t="n">
        <v>8.86</v>
      </c>
      <c r="AF301" s="23" t="n">
        <v>22.43</v>
      </c>
      <c r="AG301" s="23" t="n">
        <v>46.22</v>
      </c>
      <c r="AH301" s="23" t="n">
        <v>0</v>
      </c>
      <c r="AI301" s="23" t="n">
        <v>1123.93</v>
      </c>
      <c r="AJ301" s="23" t="n">
        <v>1105.73</v>
      </c>
      <c r="AK301" s="23" t="n">
        <v>1751.8</v>
      </c>
      <c r="AL301" s="23" t="n">
        <v>1440.39</v>
      </c>
      <c r="AM301" s="23" t="n">
        <v>303.53</v>
      </c>
      <c r="AN301" s="23" t="n">
        <v>884.39</v>
      </c>
      <c r="AO301" s="23" t="n">
        <v>311.9</v>
      </c>
      <c r="AP301" s="23" t="n">
        <v>1154.32</v>
      </c>
      <c r="AQ301" s="23" t="n">
        <v>989.78</v>
      </c>
      <c r="AR301" s="23" t="n">
        <v>1535.87</v>
      </c>
      <c r="AS301" s="23" t="n">
        <v>2242.83</v>
      </c>
      <c r="AT301" s="23" t="n">
        <v>599.74</v>
      </c>
      <c r="AU301" s="23" t="n">
        <v>990.37</v>
      </c>
      <c r="AV301" s="23" t="n">
        <v>4282.48</v>
      </c>
      <c r="AW301" s="23" t="n">
        <v>0.58</v>
      </c>
      <c r="AX301" s="23" t="n">
        <v>1164.13</v>
      </c>
      <c r="AY301" s="23" t="n">
        <v>1005.92</v>
      </c>
      <c r="AZ301" s="23" t="n">
        <v>762.36</v>
      </c>
      <c r="BA301" s="23" t="n">
        <v>318.57</v>
      </c>
      <c r="BB301" s="23" t="n">
        <v>0.31</v>
      </c>
      <c r="BC301" s="23" t="n">
        <v>0.07</v>
      </c>
      <c r="BD301" s="23" t="n">
        <v>0.06</v>
      </c>
      <c r="BE301" s="23" t="n">
        <v>0.16</v>
      </c>
      <c r="BF301" s="23" t="n">
        <v>0.2</v>
      </c>
      <c r="BG301" s="23" t="n">
        <v>0.65</v>
      </c>
      <c r="BH301" s="23" t="n">
        <v>0</v>
      </c>
      <c r="BI301" s="23" t="n">
        <v>2.68</v>
      </c>
      <c r="BJ301" s="23" t="n">
        <v>0</v>
      </c>
      <c r="BK301" s="23" t="n">
        <v>0.9</v>
      </c>
      <c r="BL301" s="23" t="n">
        <v>0.04</v>
      </c>
      <c r="BM301" s="23" t="n">
        <v>0.04</v>
      </c>
      <c r="BN301" s="23" t="n">
        <v>0</v>
      </c>
      <c r="BO301" s="23" t="n">
        <v>0</v>
      </c>
      <c r="BP301" s="23" t="n">
        <v>0.25</v>
      </c>
      <c r="BQ301" s="23" t="n">
        <v>3.77</v>
      </c>
      <c r="BR301" s="23" t="n">
        <v>0</v>
      </c>
      <c r="BS301" s="23" t="n">
        <v>0</v>
      </c>
      <c r="BT301" s="23" t="n">
        <v>4.56</v>
      </c>
      <c r="BU301" s="23" t="n">
        <v>0.14</v>
      </c>
      <c r="BV301" s="23" t="n">
        <v>0</v>
      </c>
      <c r="BW301" s="23" t="n">
        <v>0</v>
      </c>
      <c r="BX301" s="23" t="n">
        <v>0</v>
      </c>
      <c r="BY301" s="23" t="n">
        <v>0</v>
      </c>
      <c r="BZ301" s="23" t="n">
        <v>578.93</v>
      </c>
      <c r="CA301" s="23" t="n">
        <f aca="false">$G$301/$G$302*100</f>
        <v>65.8454663717009</v>
      </c>
      <c r="CB301" s="23" t="n">
        <v>489.16</v>
      </c>
      <c r="CD301" s="23" t="n">
        <v>0</v>
      </c>
      <c r="CE301" s="23" t="n">
        <v>0</v>
      </c>
      <c r="CF301" s="23" t="n">
        <v>0</v>
      </c>
      <c r="CG301" s="23" t="n">
        <v>0</v>
      </c>
      <c r="CH301" s="23" t="n">
        <v>0</v>
      </c>
      <c r="CI301" s="23" t="n">
        <v>0</v>
      </c>
    </row>
    <row r="302" s="23" customFormat="true" ht="13.8" hidden="false" customHeight="false" outlineLevel="0" collapsed="false">
      <c r="B302" s="23" t="s">
        <v>97</v>
      </c>
      <c r="C302" s="24"/>
      <c r="D302" s="24" t="n">
        <v>62.2</v>
      </c>
      <c r="E302" s="24" t="n">
        <v>44.57</v>
      </c>
      <c r="F302" s="24" t="n">
        <v>186.08</v>
      </c>
      <c r="G302" s="24" t="n">
        <v>1360.61</v>
      </c>
      <c r="H302" s="23" t="n">
        <v>18.04</v>
      </c>
      <c r="I302" s="23" t="n">
        <v>5.88</v>
      </c>
      <c r="J302" s="23" t="n">
        <v>5.17</v>
      </c>
      <c r="K302" s="23" t="n">
        <v>0</v>
      </c>
      <c r="L302" s="23" t="n">
        <v>37.69</v>
      </c>
      <c r="M302" s="23" t="n">
        <v>125.91</v>
      </c>
      <c r="N302" s="23" t="n">
        <v>22.47</v>
      </c>
      <c r="O302" s="23" t="n">
        <v>0</v>
      </c>
      <c r="P302" s="23" t="n">
        <v>0</v>
      </c>
      <c r="Q302" s="23" t="n">
        <v>2.08</v>
      </c>
      <c r="R302" s="23" t="n">
        <v>12.49</v>
      </c>
      <c r="S302" s="23" t="n">
        <v>1536.92</v>
      </c>
      <c r="T302" s="23" t="n">
        <v>2039.69</v>
      </c>
      <c r="U302" s="23" t="n">
        <v>317.57</v>
      </c>
      <c r="V302" s="23" t="n">
        <v>222.37</v>
      </c>
      <c r="W302" s="23" t="n">
        <v>746.6</v>
      </c>
      <c r="X302" s="23" t="n">
        <v>13.28</v>
      </c>
      <c r="Y302" s="23" t="n">
        <v>108.38</v>
      </c>
      <c r="Z302" s="23" t="n">
        <v>2638.98</v>
      </c>
      <c r="AA302" s="23" t="n">
        <v>646.65</v>
      </c>
      <c r="AB302" s="23" t="n">
        <v>8.63</v>
      </c>
      <c r="AC302" s="23" t="n">
        <v>0.83</v>
      </c>
      <c r="AD302" s="23" t="n">
        <v>0.53</v>
      </c>
      <c r="AE302" s="23" t="n">
        <v>11.21</v>
      </c>
      <c r="AF302" s="23" t="n">
        <v>28.55</v>
      </c>
      <c r="AG302" s="23" t="n">
        <v>63.49</v>
      </c>
      <c r="AH302" s="23" t="n">
        <v>0</v>
      </c>
      <c r="AI302" s="23" t="n">
        <v>1931.77</v>
      </c>
      <c r="AJ302" s="23" t="n">
        <v>1807.34</v>
      </c>
      <c r="AK302" s="23" t="n">
        <v>3022.94</v>
      </c>
      <c r="AL302" s="23" t="n">
        <v>2277.43</v>
      </c>
      <c r="AM302" s="23" t="n">
        <v>621.85</v>
      </c>
      <c r="AN302" s="23" t="n">
        <v>1555.37</v>
      </c>
      <c r="AO302" s="23" t="n">
        <v>489.56</v>
      </c>
      <c r="AP302" s="23" t="n">
        <v>1935</v>
      </c>
      <c r="AQ302" s="23" t="n">
        <v>1740.51</v>
      </c>
      <c r="AR302" s="23" t="n">
        <v>2475.12</v>
      </c>
      <c r="AS302" s="23" t="n">
        <v>3373.17</v>
      </c>
      <c r="AT302" s="23" t="n">
        <v>1060.47</v>
      </c>
      <c r="AU302" s="23" t="n">
        <v>1668.7</v>
      </c>
      <c r="AV302" s="23" t="n">
        <v>8340.56</v>
      </c>
      <c r="AW302" s="23" t="n">
        <v>105.94</v>
      </c>
      <c r="AX302" s="23" t="n">
        <v>2480.5</v>
      </c>
      <c r="AY302" s="23" t="n">
        <v>1853.63</v>
      </c>
      <c r="AZ302" s="23" t="n">
        <v>1266.48</v>
      </c>
      <c r="BA302" s="23" t="n">
        <v>632.26</v>
      </c>
      <c r="BB302" s="23" t="n">
        <v>0.48</v>
      </c>
      <c r="BC302" s="23" t="n">
        <v>0.11</v>
      </c>
      <c r="BD302" s="23" t="n">
        <v>0.09</v>
      </c>
      <c r="BE302" s="23" t="n">
        <v>0.24</v>
      </c>
      <c r="BF302" s="23" t="n">
        <v>0.31</v>
      </c>
      <c r="BG302" s="23" t="n">
        <v>1</v>
      </c>
      <c r="BH302" s="23" t="n">
        <v>0</v>
      </c>
      <c r="BI302" s="23" t="n">
        <v>4.1</v>
      </c>
      <c r="BJ302" s="23" t="n">
        <v>0</v>
      </c>
      <c r="BK302" s="23" t="n">
        <v>1.33</v>
      </c>
      <c r="BL302" s="23" t="n">
        <v>0.04</v>
      </c>
      <c r="BM302" s="23" t="n">
        <v>0.05</v>
      </c>
      <c r="BN302" s="23" t="n">
        <v>0</v>
      </c>
      <c r="BO302" s="23" t="n">
        <v>0.04</v>
      </c>
      <c r="BP302" s="23" t="n">
        <v>0.39</v>
      </c>
      <c r="BQ302" s="23" t="n">
        <v>5.36</v>
      </c>
      <c r="BR302" s="23" t="n">
        <v>0</v>
      </c>
      <c r="BS302" s="23" t="n">
        <v>0</v>
      </c>
      <c r="BT302" s="23" t="n">
        <v>6.4</v>
      </c>
      <c r="BU302" s="23" t="n">
        <v>0.27</v>
      </c>
      <c r="BV302" s="23" t="n">
        <v>0</v>
      </c>
      <c r="BW302" s="23" t="n">
        <v>0</v>
      </c>
      <c r="BX302" s="23" t="n">
        <v>0</v>
      </c>
      <c r="BY302" s="23" t="n">
        <v>0</v>
      </c>
      <c r="BZ302" s="23" t="n">
        <v>945.02</v>
      </c>
      <c r="CB302" s="23" t="n">
        <v>548.21</v>
      </c>
      <c r="CD302" s="23" t="n">
        <v>0</v>
      </c>
      <c r="CE302" s="23" t="n">
        <v>0</v>
      </c>
      <c r="CF302" s="23" t="n">
        <v>0</v>
      </c>
      <c r="CG302" s="23" t="n">
        <v>0</v>
      </c>
      <c r="CH302" s="23" t="n">
        <v>0</v>
      </c>
      <c r="CI302" s="23" t="n">
        <v>0</v>
      </c>
    </row>
    <row r="303" s="13" customFormat="true" ht="13.8" hidden="false" customHeight="false" outlineLevel="0" collapsed="false">
      <c r="C303" s="18"/>
      <c r="D303" s="18"/>
      <c r="E303" s="18"/>
      <c r="F303" s="18"/>
      <c r="G303" s="18"/>
    </row>
    <row r="304" s="13" customFormat="true" ht="13.8" hidden="false" customHeight="false" outlineLevel="0" collapsed="false">
      <c r="C304" s="18"/>
      <c r="D304" s="18"/>
      <c r="E304" s="18"/>
      <c r="F304" s="18"/>
      <c r="G304" s="18"/>
    </row>
    <row r="305" s="13" customFormat="true" ht="13.8" hidden="false" customHeight="false" outlineLevel="0" collapsed="false">
      <c r="C305" s="18"/>
      <c r="D305" s="18"/>
      <c r="E305" s="18"/>
      <c r="F305" s="18"/>
      <c r="G305" s="18"/>
    </row>
    <row r="306" s="13" customFormat="true" ht="13.8" hidden="false" customHeight="false" outlineLevel="0" collapsed="false">
      <c r="C306" s="18"/>
      <c r="D306" s="18"/>
      <c r="E306" s="18"/>
      <c r="F306" s="18"/>
      <c r="G306" s="18"/>
    </row>
    <row r="307" s="13" customFormat="true" ht="13.8" hidden="false" customHeight="false" outlineLevel="0" collapsed="false">
      <c r="C307" s="18"/>
      <c r="D307" s="18"/>
      <c r="E307" s="18"/>
      <c r="F307" s="18"/>
      <c r="G307" s="18"/>
    </row>
    <row r="308" s="13" customFormat="true" ht="13.8" hidden="false" customHeight="false" outlineLevel="0" collapsed="false">
      <c r="C308" s="18"/>
      <c r="D308" s="18"/>
      <c r="E308" s="18"/>
      <c r="F308" s="18"/>
      <c r="G308" s="18"/>
    </row>
    <row r="309" s="13" customFormat="true" ht="13.8" hidden="false" customHeight="false" outlineLevel="0" collapsed="false"/>
    <row r="310" s="13" customFormat="true" ht="13.8" hidden="false" customHeight="false" outlineLevel="0" collapsed="false"/>
    <row r="311" s="13" customFormat="true" ht="13.8" hidden="false" customHeight="false" outlineLevel="0" collapsed="false"/>
    <row r="312" s="13" customFormat="true" ht="13.8" hidden="false" customHeight="false" outlineLevel="0" collapsed="false">
      <c r="C312" s="18"/>
      <c r="D312" s="18"/>
      <c r="E312" s="18"/>
      <c r="F312" s="18"/>
      <c r="G312" s="18"/>
    </row>
    <row r="313" s="13" customFormat="true" ht="13.8" hidden="false" customHeight="false" outlineLevel="0" collapsed="false">
      <c r="C313" s="18"/>
      <c r="D313" s="18"/>
      <c r="E313" s="18"/>
      <c r="F313" s="18"/>
      <c r="G313" s="18"/>
    </row>
    <row r="314" s="13" customFormat="true" ht="13.8" hidden="false" customHeight="false" outlineLevel="0" collapsed="false">
      <c r="C314" s="18"/>
      <c r="D314" s="18"/>
      <c r="E314" s="18"/>
      <c r="F314" s="18"/>
      <c r="G314" s="18"/>
    </row>
    <row r="315" s="13" customFormat="true" ht="13.8" hidden="false" customHeight="false" outlineLevel="0" collapsed="false">
      <c r="C315" s="18"/>
      <c r="D315" s="18"/>
      <c r="E315" s="18"/>
      <c r="F315" s="18"/>
      <c r="G315" s="18"/>
    </row>
    <row r="316" s="13" customFormat="true" ht="13.8" hidden="false" customHeight="false" outlineLevel="0" collapsed="false">
      <c r="C316" s="18"/>
      <c r="D316" s="18"/>
      <c r="E316" s="18"/>
      <c r="F316" s="18"/>
      <c r="G316" s="18"/>
    </row>
    <row r="317" s="13" customFormat="true" ht="13.8" hidden="false" customHeight="false" outlineLevel="0" collapsed="false">
      <c r="C317" s="18"/>
      <c r="D317" s="18"/>
      <c r="E317" s="18"/>
      <c r="F317" s="18"/>
      <c r="G317" s="18"/>
    </row>
    <row r="318" s="13" customFormat="true" ht="13.8" hidden="false" customHeight="false" outlineLevel="0" collapsed="false">
      <c r="C318" s="18"/>
      <c r="D318" s="18"/>
      <c r="E318" s="18"/>
      <c r="F318" s="18"/>
      <c r="G318" s="18"/>
    </row>
    <row r="319" s="13" customFormat="true" ht="13.8" hidden="false" customHeight="false" outlineLevel="0" collapsed="false">
      <c r="C319" s="18"/>
      <c r="D319" s="18"/>
      <c r="E319" s="18"/>
      <c r="F319" s="18"/>
      <c r="G319" s="18"/>
      <c r="AG319" s="13" t="n">
        <v>9</v>
      </c>
    </row>
    <row r="320" s="13" customFormat="true" ht="30" hidden="false" customHeight="true" outlineLevel="0" collapsed="false">
      <c r="A320" s="10" t="s">
        <v>2</v>
      </c>
      <c r="B320" s="11" t="s">
        <v>3</v>
      </c>
      <c r="C320" s="11" t="s">
        <v>4</v>
      </c>
      <c r="D320" s="11" t="s">
        <v>5</v>
      </c>
      <c r="E320" s="11" t="s">
        <v>6</v>
      </c>
      <c r="F320" s="11" t="s">
        <v>7</v>
      </c>
      <c r="G320" s="12" t="s">
        <v>8</v>
      </c>
      <c r="H320" s="13" t="s">
        <v>9</v>
      </c>
      <c r="I320" s="13" t="s">
        <v>10</v>
      </c>
      <c r="J320" s="13" t="s">
        <v>11</v>
      </c>
      <c r="K320" s="13" t="s">
        <v>12</v>
      </c>
      <c r="L320" s="13" t="s">
        <v>13</v>
      </c>
      <c r="M320" s="13" t="s">
        <v>14</v>
      </c>
      <c r="N320" s="13" t="s">
        <v>15</v>
      </c>
      <c r="O320" s="13" t="s">
        <v>16</v>
      </c>
      <c r="P320" s="13" t="s">
        <v>17</v>
      </c>
      <c r="Q320" s="13" t="s">
        <v>18</v>
      </c>
      <c r="R320" s="13" t="s">
        <v>19</v>
      </c>
      <c r="S320" s="13" t="s">
        <v>20</v>
      </c>
      <c r="T320" s="13" t="s">
        <v>21</v>
      </c>
      <c r="U320" s="14" t="s">
        <v>22</v>
      </c>
      <c r="V320" s="14"/>
      <c r="W320" s="14"/>
      <c r="X320" s="14"/>
      <c r="Y320" s="15" t="s">
        <v>23</v>
      </c>
      <c r="Z320" s="15"/>
      <c r="AA320" s="15"/>
      <c r="AB320" s="15"/>
      <c r="AC320" s="15"/>
      <c r="AD320" s="15"/>
      <c r="AE320" s="15"/>
      <c r="AF320" s="15"/>
      <c r="AG320" s="15"/>
      <c r="AH320" s="13" t="s">
        <v>24</v>
      </c>
      <c r="AI320" s="13" t="s">
        <v>25</v>
      </c>
      <c r="AJ320" s="13" t="s">
        <v>26</v>
      </c>
      <c r="AK320" s="13" t="s">
        <v>27</v>
      </c>
      <c r="AL320" s="13" t="s">
        <v>28</v>
      </c>
      <c r="AM320" s="13" t="s">
        <v>29</v>
      </c>
      <c r="AN320" s="13" t="s">
        <v>30</v>
      </c>
      <c r="AO320" s="13" t="s">
        <v>31</v>
      </c>
      <c r="AP320" s="13" t="s">
        <v>32</v>
      </c>
      <c r="AQ320" s="13" t="s">
        <v>33</v>
      </c>
      <c r="AR320" s="13" t="s">
        <v>34</v>
      </c>
      <c r="AS320" s="13" t="s">
        <v>35</v>
      </c>
      <c r="AT320" s="13" t="s">
        <v>36</v>
      </c>
      <c r="AU320" s="13" t="s">
        <v>37</v>
      </c>
      <c r="AV320" s="13" t="s">
        <v>38</v>
      </c>
      <c r="AW320" s="13" t="s">
        <v>39</v>
      </c>
      <c r="AX320" s="13" t="s">
        <v>40</v>
      </c>
      <c r="AY320" s="13" t="s">
        <v>41</v>
      </c>
      <c r="AZ320" s="13" t="s">
        <v>42</v>
      </c>
      <c r="BA320" s="13" t="s">
        <v>43</v>
      </c>
      <c r="BB320" s="13" t="s">
        <v>44</v>
      </c>
      <c r="BC320" s="13" t="s">
        <v>45</v>
      </c>
      <c r="BD320" s="13" t="s">
        <v>46</v>
      </c>
      <c r="BE320" s="13" t="s">
        <v>47</v>
      </c>
      <c r="BF320" s="13" t="s">
        <v>48</v>
      </c>
      <c r="BG320" s="13" t="s">
        <v>49</v>
      </c>
      <c r="BH320" s="13" t="s">
        <v>50</v>
      </c>
      <c r="BI320" s="13" t="s">
        <v>51</v>
      </c>
      <c r="BJ320" s="13" t="s">
        <v>52</v>
      </c>
      <c r="BK320" s="13" t="s">
        <v>53</v>
      </c>
      <c r="BL320" s="13" t="s">
        <v>54</v>
      </c>
      <c r="BM320" s="13" t="s">
        <v>55</v>
      </c>
      <c r="BN320" s="13" t="s">
        <v>56</v>
      </c>
      <c r="BO320" s="13" t="s">
        <v>57</v>
      </c>
      <c r="BP320" s="13" t="s">
        <v>58</v>
      </c>
      <c r="BQ320" s="13" t="s">
        <v>59</v>
      </c>
      <c r="BR320" s="13" t="s">
        <v>60</v>
      </c>
      <c r="BS320" s="13" t="s">
        <v>61</v>
      </c>
      <c r="BT320" s="13" t="s">
        <v>62</v>
      </c>
      <c r="BU320" s="13" t="s">
        <v>63</v>
      </c>
      <c r="BV320" s="13" t="s">
        <v>64</v>
      </c>
      <c r="BW320" s="13" t="s">
        <v>65</v>
      </c>
      <c r="BX320" s="13" t="s">
        <v>66</v>
      </c>
      <c r="BY320" s="13" t="s">
        <v>67</v>
      </c>
      <c r="BZ320" s="16"/>
    </row>
    <row r="321" s="13" customFormat="true" ht="15" hidden="false" customHeight="true" outlineLevel="0" collapsed="false">
      <c r="A321" s="10"/>
      <c r="B321" s="11"/>
      <c r="C321" s="11"/>
      <c r="D321" s="11" t="s">
        <v>68</v>
      </c>
      <c r="E321" s="11" t="s">
        <v>68</v>
      </c>
      <c r="F321" s="11"/>
      <c r="G321" s="12"/>
      <c r="U321" s="17" t="s">
        <v>69</v>
      </c>
      <c r="V321" s="17" t="s">
        <v>70</v>
      </c>
      <c r="W321" s="17" t="s">
        <v>71</v>
      </c>
      <c r="X321" s="17" t="s">
        <v>72</v>
      </c>
      <c r="Y321" s="17" t="s">
        <v>73</v>
      </c>
      <c r="Z321" s="17" t="s">
        <v>74</v>
      </c>
      <c r="AA321" s="17" t="s">
        <v>75</v>
      </c>
      <c r="AB321" s="17" t="s">
        <v>76</v>
      </c>
      <c r="AC321" s="17" t="s">
        <v>77</v>
      </c>
      <c r="AD321" s="17" t="s">
        <v>78</v>
      </c>
      <c r="AE321" s="17" t="s">
        <v>79</v>
      </c>
      <c r="AF321" s="17" t="s">
        <v>80</v>
      </c>
      <c r="AG321" s="15" t="s">
        <v>81</v>
      </c>
      <c r="BZ321" s="16"/>
    </row>
    <row r="322" s="13" customFormat="true" ht="13.8" hidden="false" customHeight="false" outlineLevel="0" collapsed="false">
      <c r="B322" s="23" t="s">
        <v>121</v>
      </c>
      <c r="C322" s="18"/>
      <c r="D322" s="18"/>
      <c r="E322" s="18"/>
      <c r="F322" s="18"/>
      <c r="G322" s="18"/>
    </row>
    <row r="323" s="13" customFormat="true" ht="13.8" hidden="false" customHeight="false" outlineLevel="0" collapsed="false">
      <c r="B323" s="13" t="s">
        <v>82</v>
      </c>
      <c r="C323" s="18"/>
      <c r="D323" s="18"/>
      <c r="E323" s="18"/>
      <c r="F323" s="18"/>
      <c r="G323" s="18"/>
    </row>
    <row r="324" s="19" customFormat="true" ht="13.8" hidden="false" customHeight="false" outlineLevel="0" collapsed="false">
      <c r="A324" s="19" t="str">
        <f aca="false">"6"</f>
        <v>6</v>
      </c>
      <c r="B324" s="19" t="s">
        <v>166</v>
      </c>
      <c r="C324" s="20" t="str">
        <f aca="false">"50"</f>
        <v>50</v>
      </c>
      <c r="D324" s="20" t="n">
        <v>6.11</v>
      </c>
      <c r="E324" s="20" t="n">
        <v>8.76</v>
      </c>
      <c r="F324" s="20" t="n">
        <v>15.71</v>
      </c>
      <c r="G324" s="20" t="n">
        <v>166.43634</v>
      </c>
      <c r="H324" s="19" t="n">
        <v>4.92</v>
      </c>
      <c r="I324" s="19" t="n">
        <v>0.13</v>
      </c>
      <c r="J324" s="19" t="n">
        <v>0</v>
      </c>
      <c r="K324" s="19" t="n">
        <v>0</v>
      </c>
      <c r="L324" s="19" t="n">
        <v>1.01</v>
      </c>
      <c r="M324" s="19" t="n">
        <v>13.76</v>
      </c>
      <c r="N324" s="19" t="n">
        <v>0.94</v>
      </c>
      <c r="O324" s="19" t="n">
        <v>0</v>
      </c>
      <c r="P324" s="19" t="n">
        <v>0</v>
      </c>
      <c r="Q324" s="19" t="n">
        <v>0.34</v>
      </c>
      <c r="R324" s="19" t="n">
        <v>1.11</v>
      </c>
      <c r="S324" s="19" t="n">
        <v>252.89</v>
      </c>
      <c r="T324" s="19" t="n">
        <v>53.21</v>
      </c>
      <c r="U324" s="19" t="n">
        <v>154.06</v>
      </c>
      <c r="V324" s="19" t="n">
        <v>16.32</v>
      </c>
      <c r="W324" s="19" t="n">
        <v>120</v>
      </c>
      <c r="X324" s="19" t="n">
        <v>0.74</v>
      </c>
      <c r="Y324" s="19" t="n">
        <v>62.72</v>
      </c>
      <c r="Z324" s="19" t="n">
        <v>28.91</v>
      </c>
      <c r="AA324" s="19" t="n">
        <v>71.35</v>
      </c>
      <c r="AB324" s="19" t="n">
        <v>0.64</v>
      </c>
      <c r="AC324" s="19" t="n">
        <v>0.05</v>
      </c>
      <c r="AD324" s="19" t="n">
        <v>0.06</v>
      </c>
      <c r="AE324" s="19" t="n">
        <v>0.5</v>
      </c>
      <c r="AF324" s="19" t="n">
        <v>1.92</v>
      </c>
      <c r="AG324" s="19" t="n">
        <v>0.12</v>
      </c>
      <c r="AH324" s="19" t="n">
        <v>0</v>
      </c>
      <c r="AI324" s="19" t="n">
        <v>297.33</v>
      </c>
      <c r="AJ324" s="19" t="n">
        <v>260.24</v>
      </c>
      <c r="AK324" s="19" t="n">
        <v>464.18</v>
      </c>
      <c r="AL324" s="19" t="n">
        <v>290.67</v>
      </c>
      <c r="AM324" s="19" t="n">
        <v>149.6</v>
      </c>
      <c r="AN324" s="19" t="n">
        <v>224.62</v>
      </c>
      <c r="AO324" s="19" t="n">
        <v>130.1</v>
      </c>
      <c r="AP324" s="19" t="n">
        <v>301.15</v>
      </c>
      <c r="AQ324" s="19" t="n">
        <v>182.18</v>
      </c>
      <c r="AR324" s="19" t="n">
        <v>223.64</v>
      </c>
      <c r="AS324" s="19" t="n">
        <v>391.61</v>
      </c>
      <c r="AT324" s="19" t="n">
        <v>415.91</v>
      </c>
      <c r="AU324" s="19" t="n">
        <v>146.27</v>
      </c>
      <c r="AV324" s="19" t="n">
        <v>1417.03</v>
      </c>
      <c r="AW324" s="19" t="n">
        <v>0</v>
      </c>
      <c r="AX324" s="19" t="n">
        <v>607.7</v>
      </c>
      <c r="AY324" s="19" t="n">
        <v>297.43</v>
      </c>
      <c r="AZ324" s="19" t="n">
        <v>257.64</v>
      </c>
      <c r="BA324" s="19" t="n">
        <v>58.51</v>
      </c>
      <c r="BB324" s="19" t="n">
        <v>0.18</v>
      </c>
      <c r="BC324" s="19" t="n">
        <v>0.04</v>
      </c>
      <c r="BD324" s="19" t="n">
        <v>0.04</v>
      </c>
      <c r="BE324" s="19" t="n">
        <v>0.09</v>
      </c>
      <c r="BF324" s="19" t="n">
        <v>0.12</v>
      </c>
      <c r="BG324" s="19" t="n">
        <v>0.39</v>
      </c>
      <c r="BH324" s="19" t="n">
        <v>0</v>
      </c>
      <c r="BI324" s="19" t="n">
        <v>1.3</v>
      </c>
      <c r="BJ324" s="19" t="n">
        <v>0</v>
      </c>
      <c r="BK324" s="19" t="n">
        <v>0.41</v>
      </c>
      <c r="BL324" s="19" t="n">
        <v>0</v>
      </c>
      <c r="BM324" s="19" t="n">
        <v>0</v>
      </c>
      <c r="BN324" s="19" t="n">
        <v>0</v>
      </c>
      <c r="BO324" s="19" t="n">
        <v>0.04</v>
      </c>
      <c r="BP324" s="19" t="n">
        <v>0.14</v>
      </c>
      <c r="BQ324" s="19" t="n">
        <v>1.46</v>
      </c>
      <c r="BR324" s="19" t="n">
        <v>0</v>
      </c>
      <c r="BS324" s="19" t="n">
        <v>0</v>
      </c>
      <c r="BT324" s="19" t="n">
        <v>0.3</v>
      </c>
      <c r="BU324" s="19" t="n">
        <v>0.01</v>
      </c>
      <c r="BV324" s="19" t="n">
        <v>0</v>
      </c>
      <c r="BW324" s="19" t="n">
        <v>0</v>
      </c>
      <c r="BX324" s="19" t="n">
        <v>0</v>
      </c>
      <c r="BY324" s="19" t="n">
        <v>0</v>
      </c>
      <c r="BZ324" s="19" t="n">
        <v>17.32</v>
      </c>
      <c r="CB324" s="19" t="n">
        <v>67.54</v>
      </c>
      <c r="CD324" s="19" t="n">
        <v>0</v>
      </c>
      <c r="CE324" s="19" t="n">
        <v>0</v>
      </c>
      <c r="CF324" s="19" t="n">
        <v>0</v>
      </c>
      <c r="CG324" s="19" t="n">
        <v>0</v>
      </c>
      <c r="CH324" s="19" t="n">
        <v>0</v>
      </c>
      <c r="CI324" s="19" t="n">
        <v>0</v>
      </c>
    </row>
    <row r="325" s="19" customFormat="true" ht="13.8" hidden="false" customHeight="false" outlineLevel="0" collapsed="false">
      <c r="A325" s="19" t="s">
        <v>152</v>
      </c>
      <c r="B325" s="19" t="s">
        <v>167</v>
      </c>
      <c r="C325" s="20" t="str">
        <f aca="false">"205"</f>
        <v>205</v>
      </c>
      <c r="D325" s="20" t="n">
        <v>6.29</v>
      </c>
      <c r="E325" s="20" t="n">
        <v>7.55</v>
      </c>
      <c r="F325" s="20" t="n">
        <v>33.61</v>
      </c>
      <c r="G325" s="20" t="n">
        <v>226.136992</v>
      </c>
      <c r="H325" s="19" t="n">
        <v>4.5</v>
      </c>
      <c r="I325" s="19" t="n">
        <v>0.11</v>
      </c>
      <c r="J325" s="19" t="n">
        <v>0</v>
      </c>
      <c r="K325" s="19" t="n">
        <v>0</v>
      </c>
      <c r="L325" s="19" t="n">
        <v>9.12</v>
      </c>
      <c r="M325" s="19" t="n">
        <v>23.35</v>
      </c>
      <c r="N325" s="19" t="n">
        <v>1.14</v>
      </c>
      <c r="O325" s="19" t="n">
        <v>0</v>
      </c>
      <c r="P325" s="19" t="n">
        <v>0</v>
      </c>
      <c r="Q325" s="19" t="n">
        <v>0.1</v>
      </c>
      <c r="R325" s="19" t="n">
        <v>1.62</v>
      </c>
      <c r="S325" s="19" t="n">
        <v>246.77</v>
      </c>
      <c r="T325" s="19" t="n">
        <v>206.7</v>
      </c>
      <c r="U325" s="19" t="n">
        <v>128.27</v>
      </c>
      <c r="V325" s="19" t="n">
        <v>37.04</v>
      </c>
      <c r="W325" s="19" t="n">
        <v>152.78</v>
      </c>
      <c r="X325" s="19" t="n">
        <v>0.81</v>
      </c>
      <c r="Y325" s="19" t="n">
        <v>40.4</v>
      </c>
      <c r="Z325" s="19" t="n">
        <v>26.28</v>
      </c>
      <c r="AA325" s="19" t="n">
        <v>45.54</v>
      </c>
      <c r="AB325" s="19" t="n">
        <v>0.17</v>
      </c>
      <c r="AC325" s="19" t="n">
        <v>0.12</v>
      </c>
      <c r="AD325" s="19" t="n">
        <v>0.16</v>
      </c>
      <c r="AE325" s="19" t="n">
        <v>0.58</v>
      </c>
      <c r="AF325" s="19" t="n">
        <v>2.27</v>
      </c>
      <c r="AG325" s="19" t="n">
        <v>0.53</v>
      </c>
      <c r="AH325" s="19" t="n">
        <v>0</v>
      </c>
      <c r="AI325" s="19" t="n">
        <v>322.97</v>
      </c>
      <c r="AJ325" s="19" t="n">
        <v>298.97</v>
      </c>
      <c r="AK325" s="19" t="n">
        <v>677.49</v>
      </c>
      <c r="AL325" s="19" t="n">
        <v>321.33</v>
      </c>
      <c r="AM325" s="19" t="n">
        <v>157.91</v>
      </c>
      <c r="AN325" s="19" t="n">
        <v>248.28</v>
      </c>
      <c r="AO325" s="19" t="n">
        <v>96.05</v>
      </c>
      <c r="AP325" s="19" t="n">
        <v>319.7</v>
      </c>
      <c r="AQ325" s="19" t="n">
        <v>273.62</v>
      </c>
      <c r="AR325" s="19" t="n">
        <v>164.54</v>
      </c>
      <c r="AS325" s="19" t="n">
        <v>214.87</v>
      </c>
      <c r="AT325" s="19" t="n">
        <v>79.33</v>
      </c>
      <c r="AU325" s="19" t="n">
        <v>110.15</v>
      </c>
      <c r="AV325" s="19" t="n">
        <v>630.24</v>
      </c>
      <c r="AW325" s="19" t="n">
        <v>0</v>
      </c>
      <c r="AX325" s="19" t="n">
        <v>212.86</v>
      </c>
      <c r="AY325" s="19" t="n">
        <v>191.59</v>
      </c>
      <c r="AZ325" s="19" t="n">
        <v>311.82</v>
      </c>
      <c r="BA325" s="19" t="n">
        <v>83.24</v>
      </c>
      <c r="BB325" s="19" t="n">
        <v>0.13</v>
      </c>
      <c r="BC325" s="19" t="n">
        <v>0.06</v>
      </c>
      <c r="BD325" s="19" t="n">
        <v>0.03</v>
      </c>
      <c r="BE325" s="19" t="n">
        <v>0.07</v>
      </c>
      <c r="BF325" s="19" t="n">
        <v>0.08</v>
      </c>
      <c r="BG325" s="19" t="n">
        <v>0.39</v>
      </c>
      <c r="BH325" s="19" t="n">
        <v>0</v>
      </c>
      <c r="BI325" s="19" t="n">
        <v>1.16</v>
      </c>
      <c r="BJ325" s="19" t="n">
        <v>0</v>
      </c>
      <c r="BK325" s="19" t="n">
        <v>0.35</v>
      </c>
      <c r="BL325" s="19" t="n">
        <v>0</v>
      </c>
      <c r="BM325" s="19" t="n">
        <v>0</v>
      </c>
      <c r="BN325" s="19" t="n">
        <v>0</v>
      </c>
      <c r="BO325" s="19" t="n">
        <v>0.08</v>
      </c>
      <c r="BP325" s="19" t="n">
        <v>0.12</v>
      </c>
      <c r="BQ325" s="19" t="n">
        <v>1.03</v>
      </c>
      <c r="BR325" s="19" t="n">
        <v>0</v>
      </c>
      <c r="BS325" s="19" t="n">
        <v>0</v>
      </c>
      <c r="BT325" s="19" t="n">
        <v>0.43</v>
      </c>
      <c r="BU325" s="19" t="n">
        <v>0.01</v>
      </c>
      <c r="BV325" s="19" t="n">
        <v>0</v>
      </c>
      <c r="BW325" s="19" t="n">
        <v>0</v>
      </c>
      <c r="BX325" s="19" t="n">
        <v>0</v>
      </c>
      <c r="BY325" s="19" t="n">
        <v>0</v>
      </c>
      <c r="BZ325" s="19" t="n">
        <v>165.46</v>
      </c>
      <c r="CB325" s="19" t="n">
        <v>44.78</v>
      </c>
      <c r="CD325" s="19" t="n">
        <v>0</v>
      </c>
      <c r="CE325" s="19" t="n">
        <v>0</v>
      </c>
      <c r="CF325" s="19" t="n">
        <v>0</v>
      </c>
      <c r="CG325" s="19" t="n">
        <v>0</v>
      </c>
      <c r="CH325" s="19" t="n">
        <v>0</v>
      </c>
      <c r="CI325" s="19" t="n">
        <v>0</v>
      </c>
    </row>
    <row r="326" s="21" customFormat="true" ht="13.8" hidden="false" customHeight="false" outlineLevel="0" collapsed="false">
      <c r="A326" s="32" t="n">
        <v>648</v>
      </c>
      <c r="B326" s="21" t="s">
        <v>168</v>
      </c>
      <c r="C326" s="22" t="str">
        <f aca="false">"200"</f>
        <v>200</v>
      </c>
      <c r="D326" s="22" t="n">
        <v>0.02</v>
      </c>
      <c r="E326" s="22" t="n">
        <v>0</v>
      </c>
      <c r="F326" s="22" t="n">
        <v>26.47</v>
      </c>
      <c r="G326" s="22" t="n">
        <v>105.17704</v>
      </c>
      <c r="H326" s="21" t="n">
        <v>0</v>
      </c>
      <c r="I326" s="21" t="n">
        <v>0</v>
      </c>
      <c r="J326" s="21" t="n">
        <v>0</v>
      </c>
      <c r="K326" s="21" t="n">
        <v>0</v>
      </c>
      <c r="L326" s="21" t="n">
        <v>9.28</v>
      </c>
      <c r="M326" s="21" t="n">
        <v>16.88</v>
      </c>
      <c r="N326" s="21" t="n">
        <v>0.31</v>
      </c>
      <c r="O326" s="21" t="n">
        <v>0</v>
      </c>
      <c r="P326" s="21" t="n">
        <v>0</v>
      </c>
      <c r="Q326" s="21" t="n">
        <v>0</v>
      </c>
      <c r="R326" s="21" t="n">
        <v>0.08</v>
      </c>
      <c r="S326" s="21" t="n">
        <v>1.54</v>
      </c>
      <c r="T326" s="21" t="n">
        <v>3.43</v>
      </c>
      <c r="U326" s="21" t="n">
        <v>8.71</v>
      </c>
      <c r="V326" s="21" t="n">
        <v>0</v>
      </c>
      <c r="W326" s="21" t="n">
        <v>16.08</v>
      </c>
      <c r="X326" s="21" t="n">
        <v>0.03</v>
      </c>
      <c r="Y326" s="21" t="n">
        <v>0</v>
      </c>
      <c r="Z326" s="21" t="n">
        <v>0</v>
      </c>
      <c r="AA326" s="21" t="n">
        <v>0</v>
      </c>
      <c r="AB326" s="21" t="n">
        <v>0</v>
      </c>
      <c r="AC326" s="21" t="n">
        <v>0</v>
      </c>
      <c r="AD326" s="21" t="n">
        <v>0</v>
      </c>
      <c r="AE326" s="21" t="n">
        <v>0</v>
      </c>
      <c r="AF326" s="21" t="n">
        <v>0</v>
      </c>
      <c r="AG326" s="21" t="n">
        <v>0</v>
      </c>
      <c r="AH326" s="21" t="n">
        <v>0</v>
      </c>
      <c r="AI326" s="21" t="n">
        <v>0</v>
      </c>
      <c r="AJ326" s="21" t="n">
        <v>0</v>
      </c>
      <c r="AK326" s="21" t="n">
        <v>0</v>
      </c>
      <c r="AL326" s="21" t="n">
        <v>0</v>
      </c>
      <c r="AM326" s="21" t="n">
        <v>0</v>
      </c>
      <c r="AN326" s="21" t="n">
        <v>0</v>
      </c>
      <c r="AO326" s="21" t="n">
        <v>0</v>
      </c>
      <c r="AP326" s="21" t="n">
        <v>0</v>
      </c>
      <c r="AQ326" s="21" t="n">
        <v>0</v>
      </c>
      <c r="AR326" s="21" t="n">
        <v>0</v>
      </c>
      <c r="AS326" s="21" t="n">
        <v>0</v>
      </c>
      <c r="AT326" s="21" t="n">
        <v>0</v>
      </c>
      <c r="AU326" s="21" t="n">
        <v>0</v>
      </c>
      <c r="AV326" s="21" t="n">
        <v>0</v>
      </c>
      <c r="AW326" s="21" t="n">
        <v>0</v>
      </c>
      <c r="AX326" s="21" t="n">
        <v>0</v>
      </c>
      <c r="AY326" s="21" t="n">
        <v>0</v>
      </c>
      <c r="AZ326" s="21" t="n">
        <v>0</v>
      </c>
      <c r="BA326" s="21" t="n">
        <v>0</v>
      </c>
      <c r="BB326" s="21" t="n">
        <v>0</v>
      </c>
      <c r="BC326" s="21" t="n">
        <v>0</v>
      </c>
      <c r="BD326" s="21" t="n">
        <v>0</v>
      </c>
      <c r="BE326" s="21" t="n">
        <v>0</v>
      </c>
      <c r="BF326" s="21" t="n">
        <v>0</v>
      </c>
      <c r="BG326" s="21" t="n">
        <v>0</v>
      </c>
      <c r="BH326" s="21" t="n">
        <v>0</v>
      </c>
      <c r="BI326" s="21" t="n">
        <v>0</v>
      </c>
      <c r="BJ326" s="21" t="n">
        <v>0</v>
      </c>
      <c r="BK326" s="21" t="n">
        <v>0</v>
      </c>
      <c r="BL326" s="21" t="n">
        <v>0</v>
      </c>
      <c r="BM326" s="21" t="n">
        <v>0</v>
      </c>
      <c r="BN326" s="21" t="n">
        <v>0</v>
      </c>
      <c r="BO326" s="21" t="n">
        <v>0</v>
      </c>
      <c r="BP326" s="21" t="n">
        <v>0</v>
      </c>
      <c r="BQ326" s="21" t="n">
        <v>0</v>
      </c>
      <c r="BR326" s="21" t="n">
        <v>0</v>
      </c>
      <c r="BS326" s="21" t="n">
        <v>0</v>
      </c>
      <c r="BT326" s="21" t="n">
        <v>0</v>
      </c>
      <c r="BU326" s="21" t="n">
        <v>0</v>
      </c>
      <c r="BV326" s="21" t="n">
        <v>0</v>
      </c>
      <c r="BW326" s="21" t="n">
        <v>0</v>
      </c>
      <c r="BX326" s="21" t="n">
        <v>0</v>
      </c>
      <c r="BY326" s="21" t="n">
        <v>0</v>
      </c>
      <c r="BZ326" s="21" t="n">
        <v>4.81</v>
      </c>
      <c r="CB326" s="21" t="n">
        <v>0</v>
      </c>
      <c r="CD326" s="21" t="n">
        <v>0</v>
      </c>
      <c r="CE326" s="21" t="n">
        <v>0</v>
      </c>
      <c r="CF326" s="21" t="n">
        <v>0</v>
      </c>
      <c r="CG326" s="21" t="n">
        <v>0</v>
      </c>
      <c r="CH326" s="21" t="n">
        <v>0</v>
      </c>
      <c r="CI326" s="21" t="n">
        <v>0</v>
      </c>
    </row>
    <row r="327" s="23" customFormat="true" ht="13.8" hidden="false" customHeight="false" outlineLevel="0" collapsed="false">
      <c r="B327" s="23" t="s">
        <v>88</v>
      </c>
      <c r="C327" s="24"/>
      <c r="D327" s="24" t="n">
        <v>12.42</v>
      </c>
      <c r="E327" s="24" t="n">
        <v>16.32</v>
      </c>
      <c r="F327" s="24" t="n">
        <v>75.79</v>
      </c>
      <c r="G327" s="24" t="n">
        <v>497.75</v>
      </c>
      <c r="H327" s="23" t="n">
        <v>9.42</v>
      </c>
      <c r="I327" s="23" t="n">
        <v>0.24</v>
      </c>
      <c r="J327" s="23" t="n">
        <v>0</v>
      </c>
      <c r="K327" s="23" t="n">
        <v>0</v>
      </c>
      <c r="L327" s="23" t="n">
        <v>19.4</v>
      </c>
      <c r="M327" s="23" t="n">
        <v>54</v>
      </c>
      <c r="N327" s="23" t="n">
        <v>2.39</v>
      </c>
      <c r="O327" s="23" t="n">
        <v>0</v>
      </c>
      <c r="P327" s="23" t="n">
        <v>0</v>
      </c>
      <c r="Q327" s="23" t="n">
        <v>0.44</v>
      </c>
      <c r="R327" s="23" t="n">
        <v>2.81</v>
      </c>
      <c r="S327" s="23" t="n">
        <v>501.2</v>
      </c>
      <c r="T327" s="23" t="n">
        <v>263.34</v>
      </c>
      <c r="U327" s="23" t="n">
        <v>291.04</v>
      </c>
      <c r="V327" s="23" t="n">
        <v>53.36</v>
      </c>
      <c r="W327" s="23" t="n">
        <v>288.85</v>
      </c>
      <c r="X327" s="23" t="n">
        <v>1.58</v>
      </c>
      <c r="Y327" s="23" t="n">
        <v>103.12</v>
      </c>
      <c r="Z327" s="23" t="n">
        <v>55.19</v>
      </c>
      <c r="AA327" s="23" t="n">
        <v>116.89</v>
      </c>
      <c r="AB327" s="23" t="n">
        <v>0.81</v>
      </c>
      <c r="AC327" s="23" t="n">
        <v>0.17</v>
      </c>
      <c r="AD327" s="23" t="n">
        <v>0.22</v>
      </c>
      <c r="AE327" s="23" t="n">
        <v>1.08</v>
      </c>
      <c r="AF327" s="23" t="n">
        <v>4.19</v>
      </c>
      <c r="AG327" s="23" t="n">
        <v>0.65</v>
      </c>
      <c r="AH327" s="23" t="n">
        <v>0</v>
      </c>
      <c r="AI327" s="23" t="n">
        <v>620.3</v>
      </c>
      <c r="AJ327" s="23" t="n">
        <v>559.21</v>
      </c>
      <c r="AK327" s="23" t="n">
        <v>1141.67</v>
      </c>
      <c r="AL327" s="23" t="n">
        <v>612</v>
      </c>
      <c r="AM327" s="23" t="n">
        <v>307.5</v>
      </c>
      <c r="AN327" s="23" t="n">
        <v>472.9</v>
      </c>
      <c r="AO327" s="23" t="n">
        <v>226.14</v>
      </c>
      <c r="AP327" s="23" t="n">
        <v>620.85</v>
      </c>
      <c r="AQ327" s="23" t="n">
        <v>455.8</v>
      </c>
      <c r="AR327" s="23" t="n">
        <v>388.18</v>
      </c>
      <c r="AS327" s="23" t="n">
        <v>606.47</v>
      </c>
      <c r="AT327" s="23" t="n">
        <v>495.24</v>
      </c>
      <c r="AU327" s="23" t="n">
        <v>256.42</v>
      </c>
      <c r="AV327" s="23" t="n">
        <v>2047.27</v>
      </c>
      <c r="AW327" s="23" t="n">
        <v>0</v>
      </c>
      <c r="AX327" s="23" t="n">
        <v>820.55</v>
      </c>
      <c r="AY327" s="23" t="n">
        <v>489.02</v>
      </c>
      <c r="AZ327" s="23" t="n">
        <v>569.46</v>
      </c>
      <c r="BA327" s="23" t="n">
        <v>141.75</v>
      </c>
      <c r="BB327" s="23" t="n">
        <v>0.32</v>
      </c>
      <c r="BC327" s="23" t="n">
        <v>0.1</v>
      </c>
      <c r="BD327" s="23" t="n">
        <v>0.07</v>
      </c>
      <c r="BE327" s="23" t="n">
        <v>0.17</v>
      </c>
      <c r="BF327" s="23" t="n">
        <v>0.21</v>
      </c>
      <c r="BG327" s="23" t="n">
        <v>0.78</v>
      </c>
      <c r="BH327" s="23" t="n">
        <v>0</v>
      </c>
      <c r="BI327" s="23" t="n">
        <v>2.46</v>
      </c>
      <c r="BJ327" s="23" t="n">
        <v>0</v>
      </c>
      <c r="BK327" s="23" t="n">
        <v>0.76</v>
      </c>
      <c r="BL327" s="23" t="n">
        <v>0.01</v>
      </c>
      <c r="BM327" s="23" t="n">
        <v>0</v>
      </c>
      <c r="BN327" s="23" t="n">
        <v>0</v>
      </c>
      <c r="BO327" s="23" t="n">
        <v>0.12</v>
      </c>
      <c r="BP327" s="23" t="n">
        <v>0.26</v>
      </c>
      <c r="BQ327" s="23" t="n">
        <v>2.49</v>
      </c>
      <c r="BR327" s="23" t="n">
        <v>0</v>
      </c>
      <c r="BS327" s="23" t="n">
        <v>0</v>
      </c>
      <c r="BT327" s="23" t="n">
        <v>0.73</v>
      </c>
      <c r="BU327" s="23" t="n">
        <v>0.02</v>
      </c>
      <c r="BV327" s="23" t="n">
        <v>0</v>
      </c>
      <c r="BW327" s="23" t="n">
        <v>0</v>
      </c>
      <c r="BX327" s="23" t="n">
        <v>0</v>
      </c>
      <c r="BY327" s="23" t="n">
        <v>0</v>
      </c>
      <c r="BZ327" s="23" t="n">
        <v>187.59</v>
      </c>
      <c r="CA327" s="23" t="n">
        <f aca="false">$G$327/$G$335*100</f>
        <v>38.476403973254</v>
      </c>
      <c r="CB327" s="23" t="n">
        <v>112.32</v>
      </c>
      <c r="CD327" s="23" t="n">
        <v>0</v>
      </c>
      <c r="CE327" s="23" t="n">
        <v>0</v>
      </c>
      <c r="CF327" s="23" t="n">
        <v>0</v>
      </c>
      <c r="CG327" s="23" t="n">
        <v>0</v>
      </c>
      <c r="CH327" s="23" t="n">
        <v>0</v>
      </c>
      <c r="CI327" s="23" t="n">
        <v>0</v>
      </c>
    </row>
    <row r="328" s="13" customFormat="true" ht="13.8" hidden="false" customHeight="false" outlineLevel="0" collapsed="false">
      <c r="B328" s="13" t="s">
        <v>89</v>
      </c>
      <c r="C328" s="18"/>
      <c r="D328" s="18"/>
      <c r="E328" s="18"/>
      <c r="F328" s="18"/>
      <c r="G328" s="18"/>
    </row>
    <row r="329" s="19" customFormat="true" ht="13.8" hidden="false" customHeight="false" outlineLevel="0" collapsed="false">
      <c r="A329" s="19" t="str">
        <f aca="false">"-"</f>
        <v>-</v>
      </c>
      <c r="B329" s="19" t="s">
        <v>130</v>
      </c>
      <c r="C329" s="20" t="s">
        <v>84</v>
      </c>
      <c r="D329" s="20" t="n">
        <v>1.96</v>
      </c>
      <c r="E329" s="20" t="n">
        <v>0.78</v>
      </c>
      <c r="F329" s="20" t="n">
        <v>24.3</v>
      </c>
      <c r="G329" s="20" t="n">
        <v>106.0752</v>
      </c>
      <c r="H329" s="19" t="n">
        <v>0.2</v>
      </c>
      <c r="I329" s="19" t="n">
        <v>0</v>
      </c>
      <c r="J329" s="19" t="n">
        <v>0</v>
      </c>
      <c r="K329" s="19" t="n">
        <v>0</v>
      </c>
      <c r="L329" s="19" t="n">
        <v>19.21</v>
      </c>
      <c r="M329" s="19" t="n">
        <v>1.57</v>
      </c>
      <c r="N329" s="19" t="n">
        <v>3.53</v>
      </c>
      <c r="O329" s="19" t="n">
        <v>0</v>
      </c>
      <c r="P329" s="19" t="n">
        <v>0</v>
      </c>
      <c r="Q329" s="19" t="n">
        <v>1.57</v>
      </c>
      <c r="R329" s="19" t="n">
        <v>0.98</v>
      </c>
      <c r="S329" s="19" t="n">
        <v>50.96</v>
      </c>
      <c r="T329" s="19" t="n">
        <v>544.88</v>
      </c>
      <c r="U329" s="19" t="n">
        <v>73.5</v>
      </c>
      <c r="V329" s="19" t="n">
        <v>28.42</v>
      </c>
      <c r="W329" s="19" t="n">
        <v>49.98</v>
      </c>
      <c r="X329" s="19" t="n">
        <v>4.31</v>
      </c>
      <c r="Y329" s="19" t="n">
        <v>0</v>
      </c>
      <c r="Z329" s="19" t="n">
        <v>58.8</v>
      </c>
      <c r="AA329" s="19" t="n">
        <v>10</v>
      </c>
      <c r="AB329" s="19" t="n">
        <v>60</v>
      </c>
      <c r="AC329" s="19" t="n">
        <v>0.39</v>
      </c>
      <c r="AD329" s="19" t="n">
        <v>0.04</v>
      </c>
      <c r="AE329" s="19" t="n">
        <v>0.59</v>
      </c>
      <c r="AF329" s="19" t="n">
        <v>0.8</v>
      </c>
      <c r="AG329" s="19" t="n">
        <v>129.36</v>
      </c>
      <c r="AH329" s="19" t="n">
        <v>0</v>
      </c>
      <c r="AI329" s="19" t="n">
        <v>23.52</v>
      </c>
      <c r="AJ329" s="19" t="n">
        <v>25.48</v>
      </c>
      <c r="AK329" s="19" t="n">
        <v>37.24</v>
      </c>
      <c r="AL329" s="19" t="n">
        <v>35.28</v>
      </c>
      <c r="AM329" s="19" t="n">
        <v>5.88</v>
      </c>
      <c r="AN329" s="19" t="n">
        <v>21.56</v>
      </c>
      <c r="AO329" s="19" t="n">
        <v>5.88</v>
      </c>
      <c r="AP329" s="19" t="n">
        <v>17.64</v>
      </c>
      <c r="AQ329" s="19" t="n">
        <v>33.32</v>
      </c>
      <c r="AR329" s="19" t="n">
        <v>19.6</v>
      </c>
      <c r="AS329" s="19" t="n">
        <v>152.88</v>
      </c>
      <c r="AT329" s="19" t="n">
        <v>13.72</v>
      </c>
      <c r="AU329" s="19" t="n">
        <v>27.44</v>
      </c>
      <c r="AV329" s="19" t="n">
        <v>82.32</v>
      </c>
      <c r="AW329" s="19" t="n">
        <v>0</v>
      </c>
      <c r="AX329" s="19" t="n">
        <v>25.48</v>
      </c>
      <c r="AY329" s="19" t="n">
        <v>31.36</v>
      </c>
      <c r="AZ329" s="19" t="n">
        <v>11.76</v>
      </c>
      <c r="BA329" s="19" t="n">
        <v>9.8</v>
      </c>
      <c r="BB329" s="19" t="n">
        <v>0</v>
      </c>
      <c r="BC329" s="19" t="n">
        <v>0</v>
      </c>
      <c r="BD329" s="19" t="n">
        <v>0</v>
      </c>
      <c r="BE329" s="19" t="n">
        <v>0</v>
      </c>
      <c r="BF329" s="19" t="n">
        <v>0</v>
      </c>
      <c r="BG329" s="19" t="n">
        <v>0</v>
      </c>
      <c r="BH329" s="19" t="n">
        <v>0</v>
      </c>
      <c r="BI329" s="19" t="n">
        <v>0</v>
      </c>
      <c r="BJ329" s="19" t="n">
        <v>0</v>
      </c>
      <c r="BK329" s="19" t="n">
        <v>0</v>
      </c>
      <c r="BL329" s="19" t="n">
        <v>0</v>
      </c>
      <c r="BM329" s="19" t="n">
        <v>0</v>
      </c>
      <c r="BN329" s="19" t="n">
        <v>0</v>
      </c>
      <c r="BO329" s="19" t="n">
        <v>0</v>
      </c>
      <c r="BP329" s="19" t="n">
        <v>0</v>
      </c>
      <c r="BQ329" s="19" t="n">
        <v>0</v>
      </c>
      <c r="BR329" s="19" t="n">
        <v>0</v>
      </c>
      <c r="BS329" s="19" t="n">
        <v>0</v>
      </c>
      <c r="BT329" s="19" t="n">
        <v>0</v>
      </c>
      <c r="BU329" s="19" t="n">
        <v>0</v>
      </c>
      <c r="BV329" s="19" t="n">
        <v>0</v>
      </c>
      <c r="BW329" s="19" t="n">
        <v>0</v>
      </c>
      <c r="BX329" s="19" t="n">
        <v>0</v>
      </c>
      <c r="BY329" s="19" t="n">
        <v>0</v>
      </c>
      <c r="BZ329" s="19" t="n">
        <v>172.6</v>
      </c>
      <c r="CB329" s="19" t="n">
        <v>9.8</v>
      </c>
      <c r="CD329" s="19" t="n">
        <v>0</v>
      </c>
      <c r="CE329" s="19" t="n">
        <v>0</v>
      </c>
      <c r="CF329" s="19" t="n">
        <v>0</v>
      </c>
      <c r="CG329" s="19" t="n">
        <v>0</v>
      </c>
      <c r="CH329" s="19" t="n">
        <v>0</v>
      </c>
      <c r="CI329" s="19" t="n">
        <v>0</v>
      </c>
    </row>
    <row r="330" s="19" customFormat="true" ht="13.8" hidden="false" customHeight="false" outlineLevel="0" collapsed="false">
      <c r="A330" s="19" t="str">
        <f aca="false">"132"</f>
        <v>132</v>
      </c>
      <c r="B330" s="19" t="s">
        <v>134</v>
      </c>
      <c r="C330" s="20" t="str">
        <f aca="false">"210"</f>
        <v>210</v>
      </c>
      <c r="D330" s="20" t="n">
        <v>2.06</v>
      </c>
      <c r="E330" s="20" t="n">
        <v>5.5</v>
      </c>
      <c r="F330" s="20" t="n">
        <v>14.75</v>
      </c>
      <c r="G330" s="20" t="n">
        <v>115.39146</v>
      </c>
      <c r="H330" s="19" t="n">
        <v>3.41</v>
      </c>
      <c r="I330" s="19" t="n">
        <v>0.1</v>
      </c>
      <c r="J330" s="19" t="n">
        <v>3.41</v>
      </c>
      <c r="K330" s="19" t="n">
        <v>0</v>
      </c>
      <c r="L330" s="19" t="n">
        <v>2.2</v>
      </c>
      <c r="M330" s="19" t="n">
        <v>11.08</v>
      </c>
      <c r="N330" s="19" t="n">
        <v>1.48</v>
      </c>
      <c r="O330" s="19" t="n">
        <v>0</v>
      </c>
      <c r="P330" s="19" t="n">
        <v>0</v>
      </c>
      <c r="Q330" s="19" t="n">
        <v>0.32</v>
      </c>
      <c r="R330" s="19" t="n">
        <v>1.84</v>
      </c>
      <c r="S330" s="19" t="n">
        <v>332.53</v>
      </c>
      <c r="T330" s="19" t="n">
        <v>395.15</v>
      </c>
      <c r="U330" s="19" t="n">
        <v>23.86</v>
      </c>
      <c r="V330" s="19" t="n">
        <v>20.51</v>
      </c>
      <c r="W330" s="19" t="n">
        <v>59.94</v>
      </c>
      <c r="X330" s="19" t="n">
        <v>0.79</v>
      </c>
      <c r="Y330" s="19" t="n">
        <v>38.6</v>
      </c>
      <c r="Z330" s="19" t="n">
        <v>897.12</v>
      </c>
      <c r="AA330" s="19" t="n">
        <v>204.52</v>
      </c>
      <c r="AB330" s="19" t="n">
        <v>0.24</v>
      </c>
      <c r="AC330" s="19" t="n">
        <v>0.08</v>
      </c>
      <c r="AD330" s="19" t="n">
        <v>0.06</v>
      </c>
      <c r="AE330" s="19" t="n">
        <v>0.82</v>
      </c>
      <c r="AF330" s="19" t="n">
        <v>1.43</v>
      </c>
      <c r="AG330" s="19" t="n">
        <v>5.37</v>
      </c>
      <c r="AH330" s="19" t="n">
        <v>0</v>
      </c>
      <c r="AI330" s="19" t="n">
        <v>51.76</v>
      </c>
      <c r="AJ330" s="19" t="n">
        <v>56.27</v>
      </c>
      <c r="AK330" s="19" t="n">
        <v>78.11</v>
      </c>
      <c r="AL330" s="19" t="n">
        <v>70.84</v>
      </c>
      <c r="AM330" s="19" t="n">
        <v>18.31</v>
      </c>
      <c r="AN330" s="19" t="n">
        <v>47.71</v>
      </c>
      <c r="AO330" s="19" t="n">
        <v>20.99</v>
      </c>
      <c r="AP330" s="19" t="n">
        <v>57.98</v>
      </c>
      <c r="AQ330" s="19" t="n">
        <v>51.27</v>
      </c>
      <c r="AR330" s="19" t="n">
        <v>108.9</v>
      </c>
      <c r="AS330" s="19" t="n">
        <v>76.29</v>
      </c>
      <c r="AT330" s="19" t="n">
        <v>16.08</v>
      </c>
      <c r="AU330" s="19" t="n">
        <v>38.34</v>
      </c>
      <c r="AV330" s="19" t="n">
        <v>276.84</v>
      </c>
      <c r="AW330" s="19" t="n">
        <v>0</v>
      </c>
      <c r="AX330" s="19" t="n">
        <v>58.8</v>
      </c>
      <c r="AY330" s="19" t="n">
        <v>35.87</v>
      </c>
      <c r="AZ330" s="19" t="n">
        <v>28.7</v>
      </c>
      <c r="BA330" s="19" t="n">
        <v>15.49</v>
      </c>
      <c r="BB330" s="19" t="n">
        <v>0.15</v>
      </c>
      <c r="BC330" s="19" t="n">
        <v>0.03</v>
      </c>
      <c r="BD330" s="19" t="n">
        <v>0.03</v>
      </c>
      <c r="BE330" s="19" t="n">
        <v>0.07</v>
      </c>
      <c r="BF330" s="19" t="n">
        <v>0.09</v>
      </c>
      <c r="BG330" s="19" t="n">
        <v>0.31</v>
      </c>
      <c r="BH330" s="19" t="n">
        <v>0</v>
      </c>
      <c r="BI330" s="19" t="n">
        <v>1.02</v>
      </c>
      <c r="BJ330" s="19" t="n">
        <v>0</v>
      </c>
      <c r="BK330" s="19" t="n">
        <v>0.3</v>
      </c>
      <c r="BL330" s="19" t="n">
        <v>0</v>
      </c>
      <c r="BM330" s="19" t="n">
        <v>0</v>
      </c>
      <c r="BN330" s="19" t="n">
        <v>0</v>
      </c>
      <c r="BO330" s="19" t="n">
        <v>0</v>
      </c>
      <c r="BP330" s="19" t="n">
        <v>0.12</v>
      </c>
      <c r="BQ330" s="19" t="n">
        <v>0.99</v>
      </c>
      <c r="BR330" s="19" t="n">
        <v>0</v>
      </c>
      <c r="BS330" s="19" t="n">
        <v>0</v>
      </c>
      <c r="BT330" s="19" t="n">
        <v>0.1</v>
      </c>
      <c r="BU330" s="19" t="n">
        <v>0</v>
      </c>
      <c r="BV330" s="19" t="n">
        <v>0</v>
      </c>
      <c r="BW330" s="19" t="n">
        <v>0</v>
      </c>
      <c r="BX330" s="19" t="n">
        <v>0</v>
      </c>
      <c r="BY330" s="19" t="n">
        <v>0</v>
      </c>
      <c r="BZ330" s="19" t="n">
        <v>229.16</v>
      </c>
      <c r="CB330" s="19" t="n">
        <v>188.12</v>
      </c>
      <c r="CD330" s="19" t="n">
        <v>0</v>
      </c>
      <c r="CE330" s="19" t="n">
        <v>0</v>
      </c>
      <c r="CF330" s="19" t="n">
        <v>0</v>
      </c>
      <c r="CG330" s="19" t="n">
        <v>0</v>
      </c>
      <c r="CH330" s="19" t="n">
        <v>0</v>
      </c>
      <c r="CI330" s="19" t="n">
        <v>0</v>
      </c>
    </row>
    <row r="331" s="19" customFormat="true" ht="13.8" hidden="false" customHeight="false" outlineLevel="0" collapsed="false">
      <c r="A331" s="19" t="str">
        <f aca="false">"436"</f>
        <v>436</v>
      </c>
      <c r="B331" s="19" t="s">
        <v>169</v>
      </c>
      <c r="C331" s="28" t="n">
        <v>230</v>
      </c>
      <c r="D331" s="20" t="n">
        <v>17.23</v>
      </c>
      <c r="E331" s="20" t="n">
        <v>19.57</v>
      </c>
      <c r="F331" s="20" t="n">
        <v>27.92</v>
      </c>
      <c r="G331" s="20" t="n">
        <v>354.17844</v>
      </c>
      <c r="H331" s="19" t="n">
        <v>6.72</v>
      </c>
      <c r="I331" s="19" t="n">
        <v>4.68</v>
      </c>
      <c r="J331" s="19" t="n">
        <v>0</v>
      </c>
      <c r="K331" s="19" t="n">
        <v>0</v>
      </c>
      <c r="L331" s="19" t="n">
        <v>3.7</v>
      </c>
      <c r="M331" s="19" t="n">
        <v>21.64</v>
      </c>
      <c r="N331" s="19" t="n">
        <v>2.58</v>
      </c>
      <c r="O331" s="19" t="n">
        <v>0</v>
      </c>
      <c r="P331" s="19" t="n">
        <v>0</v>
      </c>
      <c r="Q331" s="19" t="n">
        <v>0.38</v>
      </c>
      <c r="R331" s="19" t="n">
        <v>3.88</v>
      </c>
      <c r="S331" s="19" t="n">
        <v>530.28</v>
      </c>
      <c r="T331" s="19" t="n">
        <v>1064.71</v>
      </c>
      <c r="U331" s="19" t="n">
        <v>30.79</v>
      </c>
      <c r="V331" s="19" t="n">
        <v>51.76</v>
      </c>
      <c r="W331" s="19" t="n">
        <v>232.97</v>
      </c>
      <c r="X331" s="19" t="n">
        <v>3.56</v>
      </c>
      <c r="Y331" s="19" t="n">
        <v>0</v>
      </c>
      <c r="Z331" s="19" t="n">
        <v>68.8</v>
      </c>
      <c r="AA331" s="19" t="n">
        <v>10.99</v>
      </c>
      <c r="AB331" s="19" t="n">
        <v>3.69</v>
      </c>
      <c r="AC331" s="19" t="n">
        <v>0.21</v>
      </c>
      <c r="AD331" s="19" t="n">
        <v>0.21</v>
      </c>
      <c r="AE331" s="19" t="n">
        <v>5.4</v>
      </c>
      <c r="AF331" s="19" t="n">
        <v>9.28</v>
      </c>
      <c r="AG331" s="19" t="n">
        <v>31.47</v>
      </c>
      <c r="AH331" s="19" t="n">
        <v>0</v>
      </c>
      <c r="AI331" s="19" t="n">
        <v>820.8</v>
      </c>
      <c r="AJ331" s="19" t="n">
        <v>649.05</v>
      </c>
      <c r="AK331" s="19" t="n">
        <v>1191.69</v>
      </c>
      <c r="AL331" s="19" t="n">
        <v>1289.73</v>
      </c>
      <c r="AM331" s="19" t="n">
        <v>351.88</v>
      </c>
      <c r="AN331" s="19" t="n">
        <v>665</v>
      </c>
      <c r="AO331" s="19" t="n">
        <v>186.96</v>
      </c>
      <c r="AP331" s="19" t="n">
        <v>660.29</v>
      </c>
      <c r="AQ331" s="19" t="n">
        <v>904.71</v>
      </c>
      <c r="AR331" s="19" t="n">
        <v>1011.59</v>
      </c>
      <c r="AS331" s="19" t="n">
        <v>1441.73</v>
      </c>
      <c r="AT331" s="19" t="n">
        <v>558.78</v>
      </c>
      <c r="AU331" s="19" t="n">
        <v>768.22</v>
      </c>
      <c r="AV331" s="19" t="n">
        <v>2636.47</v>
      </c>
      <c r="AW331" s="19" t="n">
        <v>220.4</v>
      </c>
      <c r="AX331" s="19" t="n">
        <v>561.65</v>
      </c>
      <c r="AY331" s="19" t="n">
        <v>629.74</v>
      </c>
      <c r="AZ331" s="19" t="n">
        <v>541.12</v>
      </c>
      <c r="BA331" s="19" t="n">
        <v>214.63</v>
      </c>
      <c r="BB331" s="19" t="n">
        <v>0</v>
      </c>
      <c r="BC331" s="19" t="n">
        <v>0</v>
      </c>
      <c r="BD331" s="19" t="n">
        <v>0</v>
      </c>
      <c r="BE331" s="19" t="n">
        <v>0</v>
      </c>
      <c r="BF331" s="19" t="n">
        <v>0</v>
      </c>
      <c r="BG331" s="19" t="n">
        <v>0</v>
      </c>
      <c r="BH331" s="19" t="n">
        <v>0</v>
      </c>
      <c r="BI331" s="19" t="n">
        <v>0.53</v>
      </c>
      <c r="BJ331" s="19" t="n">
        <v>0</v>
      </c>
      <c r="BK331" s="19" t="n">
        <v>0.3</v>
      </c>
      <c r="BL331" s="19" t="n">
        <v>0.02</v>
      </c>
      <c r="BM331" s="19" t="n">
        <v>0.05</v>
      </c>
      <c r="BN331" s="19" t="n">
        <v>0</v>
      </c>
      <c r="BO331" s="19" t="n">
        <v>0</v>
      </c>
      <c r="BP331" s="19" t="n">
        <v>0.01</v>
      </c>
      <c r="BQ331" s="19" t="n">
        <v>1.84</v>
      </c>
      <c r="BR331" s="19" t="n">
        <v>0</v>
      </c>
      <c r="BS331" s="19" t="n">
        <v>0</v>
      </c>
      <c r="BT331" s="19" t="n">
        <v>4.16</v>
      </c>
      <c r="BU331" s="19" t="n">
        <v>0</v>
      </c>
      <c r="BV331" s="19" t="n">
        <v>0</v>
      </c>
      <c r="BW331" s="19" t="n">
        <v>0</v>
      </c>
      <c r="BX331" s="19" t="n">
        <v>0</v>
      </c>
      <c r="BY331" s="19" t="n">
        <v>0</v>
      </c>
      <c r="BZ331" s="19" t="n">
        <v>182.94</v>
      </c>
      <c r="CB331" s="19" t="n">
        <v>11.47</v>
      </c>
      <c r="CD331" s="19" t="n">
        <v>0</v>
      </c>
      <c r="CE331" s="19" t="n">
        <v>0</v>
      </c>
      <c r="CF331" s="19" t="n">
        <v>0</v>
      </c>
      <c r="CG331" s="19" t="n">
        <v>0</v>
      </c>
      <c r="CH331" s="19" t="n">
        <v>0</v>
      </c>
      <c r="CI331" s="19" t="n">
        <v>0</v>
      </c>
    </row>
    <row r="332" s="19" customFormat="true" ht="13.8" hidden="false" customHeight="false" outlineLevel="0" collapsed="false">
      <c r="A332" s="19" t="str">
        <f aca="false">"639"</f>
        <v>639</v>
      </c>
      <c r="B332" s="19" t="s">
        <v>109</v>
      </c>
      <c r="C332" s="20" t="str">
        <f aca="false">"200"</f>
        <v>200</v>
      </c>
      <c r="D332" s="20" t="n">
        <v>1.02</v>
      </c>
      <c r="E332" s="20" t="n">
        <v>0.06</v>
      </c>
      <c r="F332" s="20" t="n">
        <v>23.18</v>
      </c>
      <c r="G332" s="20" t="n">
        <v>87.59892</v>
      </c>
      <c r="H332" s="19" t="n">
        <v>0.02</v>
      </c>
      <c r="I332" s="19" t="n">
        <v>0</v>
      </c>
      <c r="J332" s="19" t="n">
        <v>0</v>
      </c>
      <c r="K332" s="19" t="n">
        <v>0</v>
      </c>
      <c r="L332" s="19" t="n">
        <v>19.19</v>
      </c>
      <c r="M332" s="19" t="n">
        <v>0.57</v>
      </c>
      <c r="N332" s="19" t="n">
        <v>3.42</v>
      </c>
      <c r="O332" s="19" t="n">
        <v>0</v>
      </c>
      <c r="P332" s="19" t="n">
        <v>0</v>
      </c>
      <c r="Q332" s="19" t="n">
        <v>0.3</v>
      </c>
      <c r="R332" s="19" t="n">
        <v>0.81</v>
      </c>
      <c r="S332" s="19" t="n">
        <v>45.05</v>
      </c>
      <c r="T332" s="19" t="n">
        <v>872.49</v>
      </c>
      <c r="U332" s="19" t="n">
        <v>106.7</v>
      </c>
      <c r="V332" s="19" t="n">
        <v>71.82</v>
      </c>
      <c r="W332" s="19" t="n">
        <v>85.75</v>
      </c>
      <c r="X332" s="19" t="n">
        <v>1.67</v>
      </c>
      <c r="Y332" s="19" t="n">
        <v>0</v>
      </c>
      <c r="Z332" s="19" t="n">
        <v>819</v>
      </c>
      <c r="AA332" s="19" t="n">
        <v>152.3</v>
      </c>
      <c r="AB332" s="19" t="n">
        <v>1.73</v>
      </c>
      <c r="AC332" s="19" t="n">
        <v>0.07</v>
      </c>
      <c r="AD332" s="19" t="n">
        <v>0.09</v>
      </c>
      <c r="AE332" s="19" t="n">
        <v>1.22</v>
      </c>
      <c r="AF332" s="19" t="n">
        <v>1.83</v>
      </c>
      <c r="AG332" s="19" t="n">
        <v>12.92</v>
      </c>
      <c r="AH332" s="19" t="n">
        <v>0</v>
      </c>
      <c r="AI332" s="19" t="n">
        <v>0.01</v>
      </c>
      <c r="AJ332" s="19" t="n">
        <v>0.01</v>
      </c>
      <c r="AK332" s="19" t="n">
        <v>24.71</v>
      </c>
      <c r="AL332" s="19" t="n">
        <v>26.77</v>
      </c>
      <c r="AM332" s="19" t="n">
        <v>20.58</v>
      </c>
      <c r="AN332" s="19" t="n">
        <v>102.91</v>
      </c>
      <c r="AO332" s="19" t="n">
        <v>4.12</v>
      </c>
      <c r="AP332" s="19" t="n">
        <v>24.71</v>
      </c>
      <c r="AQ332" s="19" t="n">
        <v>51.46</v>
      </c>
      <c r="AR332" s="19" t="n">
        <v>164.65</v>
      </c>
      <c r="AS332" s="19" t="n">
        <v>148.23</v>
      </c>
      <c r="AT332" s="19" t="n">
        <v>20.58</v>
      </c>
      <c r="AU332" s="19" t="n">
        <v>10.3</v>
      </c>
      <c r="AV332" s="19" t="n">
        <v>185.25</v>
      </c>
      <c r="AW332" s="19" t="n">
        <v>0</v>
      </c>
      <c r="AX332" s="19" t="n">
        <v>205.82</v>
      </c>
      <c r="AY332" s="19" t="n">
        <v>144.07</v>
      </c>
      <c r="AZ332" s="19" t="n">
        <v>20.59</v>
      </c>
      <c r="BA332" s="19" t="n">
        <v>30.87</v>
      </c>
      <c r="BB332" s="19" t="n">
        <v>0</v>
      </c>
      <c r="BC332" s="19" t="n">
        <v>0</v>
      </c>
      <c r="BD332" s="19" t="n">
        <v>0</v>
      </c>
      <c r="BE332" s="19" t="n">
        <v>0</v>
      </c>
      <c r="BF332" s="19" t="n">
        <v>0</v>
      </c>
      <c r="BG332" s="19" t="n">
        <v>0</v>
      </c>
      <c r="BH332" s="19" t="n">
        <v>0</v>
      </c>
      <c r="BI332" s="19" t="n">
        <v>0.08</v>
      </c>
      <c r="BJ332" s="19" t="n">
        <v>0</v>
      </c>
      <c r="BK332" s="19" t="n">
        <v>0.01</v>
      </c>
      <c r="BL332" s="19" t="n">
        <v>0</v>
      </c>
      <c r="BM332" s="19" t="n">
        <v>0</v>
      </c>
      <c r="BN332" s="19" t="n">
        <v>0</v>
      </c>
      <c r="BO332" s="19" t="n">
        <v>0</v>
      </c>
      <c r="BP332" s="19" t="n">
        <v>0.01</v>
      </c>
      <c r="BQ332" s="19" t="n">
        <v>0.06</v>
      </c>
      <c r="BR332" s="19" t="n">
        <v>0</v>
      </c>
      <c r="BS332" s="19" t="n">
        <v>0</v>
      </c>
      <c r="BT332" s="19" t="n">
        <v>0.04</v>
      </c>
      <c r="BU332" s="19" t="n">
        <v>0.12</v>
      </c>
      <c r="BV332" s="19" t="n">
        <v>0</v>
      </c>
      <c r="BW332" s="19" t="n">
        <v>0</v>
      </c>
      <c r="BX332" s="19" t="n">
        <v>0</v>
      </c>
      <c r="BY332" s="19" t="n">
        <v>0</v>
      </c>
      <c r="BZ332" s="19" t="n">
        <v>214.01</v>
      </c>
      <c r="CB332" s="19" t="n">
        <v>136.5</v>
      </c>
      <c r="CD332" s="19" t="n">
        <v>0</v>
      </c>
      <c r="CE332" s="19" t="n">
        <v>0</v>
      </c>
      <c r="CF332" s="19" t="n">
        <v>0</v>
      </c>
      <c r="CG332" s="19" t="n">
        <v>0</v>
      </c>
      <c r="CH332" s="19" t="n">
        <v>0</v>
      </c>
      <c r="CI332" s="19" t="n">
        <v>0</v>
      </c>
    </row>
    <row r="333" s="21" customFormat="true" ht="13.8" hidden="false" customHeight="false" outlineLevel="0" collapsed="false">
      <c r="B333" s="21" t="s">
        <v>95</v>
      </c>
      <c r="C333" s="22" t="str">
        <f aca="false">"70"</f>
        <v>70</v>
      </c>
      <c r="D333" s="22" t="n">
        <v>4.53</v>
      </c>
      <c r="E333" s="22" t="n">
        <v>0.82</v>
      </c>
      <c r="F333" s="22" t="n">
        <v>28.61</v>
      </c>
      <c r="G333" s="22" t="n">
        <v>132.65868</v>
      </c>
      <c r="H333" s="21" t="n">
        <v>0.14</v>
      </c>
      <c r="I333" s="21" t="n">
        <v>0</v>
      </c>
      <c r="J333" s="21" t="n">
        <v>0</v>
      </c>
      <c r="K333" s="21" t="n">
        <v>0</v>
      </c>
      <c r="L333" s="21" t="n">
        <v>0.82</v>
      </c>
      <c r="M333" s="21" t="n">
        <v>22.09</v>
      </c>
      <c r="N333" s="21" t="n">
        <v>5.69</v>
      </c>
      <c r="O333" s="21" t="n">
        <v>0</v>
      </c>
      <c r="P333" s="21" t="n">
        <v>0</v>
      </c>
      <c r="Q333" s="21" t="n">
        <v>0.69</v>
      </c>
      <c r="R333" s="21" t="n">
        <v>1.72</v>
      </c>
      <c r="S333" s="21" t="n">
        <v>418.46</v>
      </c>
      <c r="T333" s="21" t="n">
        <v>168.07</v>
      </c>
      <c r="U333" s="21" t="n">
        <v>24.01</v>
      </c>
      <c r="V333" s="21" t="n">
        <v>32.24</v>
      </c>
      <c r="W333" s="21" t="n">
        <v>108.39</v>
      </c>
      <c r="X333" s="21" t="n">
        <v>2.68</v>
      </c>
      <c r="Y333" s="21" t="n">
        <v>0</v>
      </c>
      <c r="Z333" s="21" t="n">
        <v>3.43</v>
      </c>
      <c r="AA333" s="21" t="n">
        <v>0.7</v>
      </c>
      <c r="AB333" s="21" t="n">
        <v>0.98</v>
      </c>
      <c r="AC333" s="21" t="n">
        <v>0.12</v>
      </c>
      <c r="AD333" s="21" t="n">
        <v>0.05</v>
      </c>
      <c r="AE333" s="21" t="n">
        <v>0.48</v>
      </c>
      <c r="AF333" s="21" t="n">
        <v>1.4</v>
      </c>
      <c r="AG333" s="21" t="n">
        <v>0</v>
      </c>
      <c r="AH333" s="21" t="n">
        <v>0</v>
      </c>
      <c r="AI333" s="21" t="n">
        <v>220.89</v>
      </c>
      <c r="AJ333" s="21" t="n">
        <v>170.13</v>
      </c>
      <c r="AK333" s="21" t="n">
        <v>292.92</v>
      </c>
      <c r="AL333" s="21" t="n">
        <v>152.98</v>
      </c>
      <c r="AM333" s="21" t="n">
        <v>63.8</v>
      </c>
      <c r="AN333" s="21" t="n">
        <v>135.83</v>
      </c>
      <c r="AO333" s="21" t="n">
        <v>54.88</v>
      </c>
      <c r="AP333" s="21" t="n">
        <v>254.51</v>
      </c>
      <c r="AQ333" s="21" t="n">
        <v>203.74</v>
      </c>
      <c r="AR333" s="21" t="n">
        <v>199.63</v>
      </c>
      <c r="AS333" s="21" t="n">
        <v>318.3</v>
      </c>
      <c r="AT333" s="21" t="n">
        <v>85.06</v>
      </c>
      <c r="AU333" s="21" t="n">
        <v>212.66</v>
      </c>
      <c r="AV333" s="21" t="n">
        <v>1048.89</v>
      </c>
      <c r="AW333" s="21" t="n">
        <v>0</v>
      </c>
      <c r="AX333" s="21" t="n">
        <v>360.84</v>
      </c>
      <c r="AY333" s="21" t="n">
        <v>199.63</v>
      </c>
      <c r="AZ333" s="21" t="n">
        <v>123.48</v>
      </c>
      <c r="BA333" s="21" t="n">
        <v>89.18</v>
      </c>
      <c r="BB333" s="21" t="n">
        <v>0</v>
      </c>
      <c r="BC333" s="21" t="n">
        <v>0</v>
      </c>
      <c r="BD333" s="21" t="n">
        <v>0</v>
      </c>
      <c r="BE333" s="21" t="n">
        <v>0</v>
      </c>
      <c r="BF333" s="21" t="n">
        <v>0</v>
      </c>
      <c r="BG333" s="21" t="n">
        <v>0</v>
      </c>
      <c r="BH333" s="21" t="n">
        <v>0</v>
      </c>
      <c r="BI333" s="21" t="n">
        <v>0.1</v>
      </c>
      <c r="BJ333" s="21" t="n">
        <v>0</v>
      </c>
      <c r="BK333" s="21" t="n">
        <v>0.01</v>
      </c>
      <c r="BL333" s="21" t="n">
        <v>0.01</v>
      </c>
      <c r="BM333" s="21" t="n">
        <v>0</v>
      </c>
      <c r="BN333" s="21" t="n">
        <v>0</v>
      </c>
      <c r="BO333" s="21" t="n">
        <v>0</v>
      </c>
      <c r="BP333" s="21" t="n">
        <v>0.01</v>
      </c>
      <c r="BQ333" s="21" t="n">
        <v>0.08</v>
      </c>
      <c r="BR333" s="21" t="n">
        <v>0</v>
      </c>
      <c r="BS333" s="21" t="n">
        <v>0</v>
      </c>
      <c r="BT333" s="21" t="n">
        <v>0.33</v>
      </c>
      <c r="BU333" s="21" t="n">
        <v>0.05</v>
      </c>
      <c r="BV333" s="21" t="n">
        <v>0</v>
      </c>
      <c r="BW333" s="21" t="n">
        <v>0</v>
      </c>
      <c r="BX333" s="21" t="n">
        <v>0</v>
      </c>
      <c r="BY333" s="21" t="n">
        <v>0</v>
      </c>
      <c r="BZ333" s="21" t="n">
        <v>32.9</v>
      </c>
      <c r="CB333" s="21" t="n">
        <v>0.57</v>
      </c>
      <c r="CD333" s="21" t="n">
        <v>0</v>
      </c>
      <c r="CE333" s="21" t="n">
        <v>0</v>
      </c>
      <c r="CF333" s="21" t="n">
        <v>0</v>
      </c>
      <c r="CG333" s="21" t="n">
        <v>0</v>
      </c>
      <c r="CH333" s="21" t="n">
        <v>0</v>
      </c>
      <c r="CI333" s="21" t="n">
        <v>0</v>
      </c>
    </row>
    <row r="334" s="23" customFormat="true" ht="13.8" hidden="false" customHeight="false" outlineLevel="0" collapsed="false">
      <c r="B334" s="23" t="s">
        <v>96</v>
      </c>
      <c r="C334" s="24"/>
      <c r="D334" s="24" t="n">
        <v>26.79</v>
      </c>
      <c r="E334" s="24" t="n">
        <v>26.74</v>
      </c>
      <c r="F334" s="24" t="n">
        <v>118.77</v>
      </c>
      <c r="G334" s="24" t="n">
        <v>795.9</v>
      </c>
      <c r="H334" s="23" t="n">
        <v>10.49</v>
      </c>
      <c r="I334" s="23" t="n">
        <v>4.78</v>
      </c>
      <c r="J334" s="23" t="n">
        <v>3.41</v>
      </c>
      <c r="K334" s="23" t="n">
        <v>0</v>
      </c>
      <c r="L334" s="23" t="n">
        <v>45.12</v>
      </c>
      <c r="M334" s="23" t="n">
        <v>56.94</v>
      </c>
      <c r="N334" s="23" t="n">
        <v>16.71</v>
      </c>
      <c r="O334" s="23" t="n">
        <v>0</v>
      </c>
      <c r="P334" s="23" t="n">
        <v>0</v>
      </c>
      <c r="Q334" s="23" t="n">
        <v>3.25</v>
      </c>
      <c r="R334" s="23" t="n">
        <v>9.23</v>
      </c>
      <c r="S334" s="23" t="n">
        <v>1377.27</v>
      </c>
      <c r="T334" s="23" t="n">
        <v>3045.3</v>
      </c>
      <c r="U334" s="23" t="n">
        <v>258.86</v>
      </c>
      <c r="V334" s="23" t="n">
        <v>204.76</v>
      </c>
      <c r="W334" s="23" t="n">
        <v>537.02</v>
      </c>
      <c r="X334" s="23" t="n">
        <v>13</v>
      </c>
      <c r="Y334" s="23" t="n">
        <v>38.6</v>
      </c>
      <c r="Z334" s="23" t="n">
        <v>1847.15</v>
      </c>
      <c r="AA334" s="23" t="n">
        <v>378.51</v>
      </c>
      <c r="AB334" s="23" t="n">
        <v>66.63</v>
      </c>
      <c r="AC334" s="23" t="n">
        <v>0.87</v>
      </c>
      <c r="AD334" s="23" t="n">
        <v>0.46</v>
      </c>
      <c r="AE334" s="23" t="n">
        <v>8.52</v>
      </c>
      <c r="AF334" s="23" t="n">
        <v>14.74</v>
      </c>
      <c r="AG334" s="23" t="n">
        <v>179.12</v>
      </c>
      <c r="AH334" s="23" t="n">
        <v>0</v>
      </c>
      <c r="AI334" s="23" t="n">
        <v>1116.99</v>
      </c>
      <c r="AJ334" s="23" t="n">
        <v>900.94</v>
      </c>
      <c r="AK334" s="23" t="n">
        <v>1624.67</v>
      </c>
      <c r="AL334" s="23" t="n">
        <v>1575.6</v>
      </c>
      <c r="AM334" s="23" t="n">
        <v>460.45</v>
      </c>
      <c r="AN334" s="23" t="n">
        <v>973.01</v>
      </c>
      <c r="AO334" s="23" t="n">
        <v>272.84</v>
      </c>
      <c r="AP334" s="23" t="n">
        <v>1015.12</v>
      </c>
      <c r="AQ334" s="23" t="n">
        <v>1244.51</v>
      </c>
      <c r="AR334" s="23" t="n">
        <v>1504.37</v>
      </c>
      <c r="AS334" s="23" t="n">
        <v>2137.43</v>
      </c>
      <c r="AT334" s="23" t="n">
        <v>694.23</v>
      </c>
      <c r="AU334" s="23" t="n">
        <v>1056.95</v>
      </c>
      <c r="AV334" s="23" t="n">
        <v>4229.77</v>
      </c>
      <c r="AW334" s="23" t="n">
        <v>220.4</v>
      </c>
      <c r="AX334" s="23" t="n">
        <v>1212.58</v>
      </c>
      <c r="AY334" s="23" t="n">
        <v>1040.67</v>
      </c>
      <c r="AZ334" s="23" t="n">
        <v>725.65</v>
      </c>
      <c r="BA334" s="23" t="n">
        <v>359.97</v>
      </c>
      <c r="BB334" s="23" t="n">
        <v>0.15</v>
      </c>
      <c r="BC334" s="23" t="n">
        <v>0.03</v>
      </c>
      <c r="BD334" s="23" t="n">
        <v>0.03</v>
      </c>
      <c r="BE334" s="23" t="n">
        <v>0.07</v>
      </c>
      <c r="BF334" s="23" t="n">
        <v>0.09</v>
      </c>
      <c r="BG334" s="23" t="n">
        <v>0.31</v>
      </c>
      <c r="BH334" s="23" t="n">
        <v>0</v>
      </c>
      <c r="BI334" s="23" t="n">
        <v>1.72</v>
      </c>
      <c r="BJ334" s="23" t="n">
        <v>0</v>
      </c>
      <c r="BK334" s="23" t="n">
        <v>0.62</v>
      </c>
      <c r="BL334" s="23" t="n">
        <v>0.03</v>
      </c>
      <c r="BM334" s="23" t="n">
        <v>0.05</v>
      </c>
      <c r="BN334" s="23" t="n">
        <v>0</v>
      </c>
      <c r="BO334" s="23" t="n">
        <v>0</v>
      </c>
      <c r="BP334" s="23" t="n">
        <v>0.14</v>
      </c>
      <c r="BQ334" s="23" t="n">
        <v>2.97</v>
      </c>
      <c r="BR334" s="23" t="n">
        <v>0</v>
      </c>
      <c r="BS334" s="23" t="n">
        <v>0</v>
      </c>
      <c r="BT334" s="23" t="n">
        <v>4.62</v>
      </c>
      <c r="BU334" s="23" t="n">
        <v>0.18</v>
      </c>
      <c r="BV334" s="23" t="n">
        <v>0</v>
      </c>
      <c r="BW334" s="23" t="n">
        <v>0</v>
      </c>
      <c r="BX334" s="23" t="n">
        <v>0</v>
      </c>
      <c r="BY334" s="23" t="n">
        <v>0</v>
      </c>
      <c r="BZ334" s="23" t="n">
        <v>831.61</v>
      </c>
      <c r="CA334" s="23" t="n">
        <f aca="false">$G$334/$G$335*100</f>
        <v>61.523596026746</v>
      </c>
      <c r="CB334" s="23" t="n">
        <v>346.46</v>
      </c>
      <c r="CD334" s="23" t="n">
        <v>0</v>
      </c>
      <c r="CE334" s="23" t="n">
        <v>0</v>
      </c>
      <c r="CF334" s="23" t="n">
        <v>0</v>
      </c>
      <c r="CG334" s="23" t="n">
        <v>0</v>
      </c>
      <c r="CH334" s="23" t="n">
        <v>0</v>
      </c>
      <c r="CI334" s="23" t="n">
        <v>0</v>
      </c>
    </row>
    <row r="335" s="23" customFormat="true" ht="13.8" hidden="false" customHeight="false" outlineLevel="0" collapsed="false">
      <c r="B335" s="23" t="s">
        <v>97</v>
      </c>
      <c r="C335" s="24"/>
      <c r="D335" s="24" t="n">
        <v>39.21</v>
      </c>
      <c r="E335" s="24" t="n">
        <v>43.06</v>
      </c>
      <c r="F335" s="24" t="n">
        <v>194.55</v>
      </c>
      <c r="G335" s="24" t="n">
        <v>1293.65</v>
      </c>
      <c r="H335" s="23" t="n">
        <v>19.91</v>
      </c>
      <c r="I335" s="23" t="n">
        <v>5.02</v>
      </c>
      <c r="J335" s="23" t="n">
        <v>3.41</v>
      </c>
      <c r="K335" s="23" t="n">
        <v>0</v>
      </c>
      <c r="L335" s="23" t="n">
        <v>64.52</v>
      </c>
      <c r="M335" s="23" t="n">
        <v>110.94</v>
      </c>
      <c r="N335" s="23" t="n">
        <v>19.09</v>
      </c>
      <c r="O335" s="23" t="n">
        <v>0</v>
      </c>
      <c r="P335" s="23" t="n">
        <v>0</v>
      </c>
      <c r="Q335" s="23" t="n">
        <v>3.69</v>
      </c>
      <c r="R335" s="23" t="n">
        <v>12.04</v>
      </c>
      <c r="S335" s="23" t="n">
        <v>1878.47</v>
      </c>
      <c r="T335" s="23" t="n">
        <v>3308.65</v>
      </c>
      <c r="U335" s="23" t="n">
        <v>549.9</v>
      </c>
      <c r="V335" s="23" t="n">
        <v>258.11</v>
      </c>
      <c r="W335" s="23" t="n">
        <v>825.88</v>
      </c>
      <c r="X335" s="23" t="n">
        <v>14.59</v>
      </c>
      <c r="Y335" s="23" t="n">
        <v>141.72</v>
      </c>
      <c r="Z335" s="23" t="n">
        <v>1902.34</v>
      </c>
      <c r="AA335" s="23" t="n">
        <v>495.4</v>
      </c>
      <c r="AB335" s="23" t="n">
        <v>67.44</v>
      </c>
      <c r="AC335" s="23" t="n">
        <v>1.04</v>
      </c>
      <c r="AD335" s="23" t="n">
        <v>0.68</v>
      </c>
      <c r="AE335" s="23" t="n">
        <v>9.6</v>
      </c>
      <c r="AF335" s="23" t="n">
        <v>18.93</v>
      </c>
      <c r="AG335" s="23" t="n">
        <v>179.77</v>
      </c>
      <c r="AH335" s="23" t="n">
        <v>0</v>
      </c>
      <c r="AI335" s="23" t="n">
        <v>1737.29</v>
      </c>
      <c r="AJ335" s="23" t="n">
        <v>1460.14</v>
      </c>
      <c r="AK335" s="23" t="n">
        <v>2766.34</v>
      </c>
      <c r="AL335" s="23" t="n">
        <v>2187.6</v>
      </c>
      <c r="AM335" s="23" t="n">
        <v>767.95</v>
      </c>
      <c r="AN335" s="23" t="n">
        <v>1445.91</v>
      </c>
      <c r="AO335" s="23" t="n">
        <v>498.98</v>
      </c>
      <c r="AP335" s="23" t="n">
        <v>1635.97</v>
      </c>
      <c r="AQ335" s="23" t="n">
        <v>1700.31</v>
      </c>
      <c r="AR335" s="23" t="n">
        <v>1892.54</v>
      </c>
      <c r="AS335" s="23" t="n">
        <v>2743.91</v>
      </c>
      <c r="AT335" s="23" t="n">
        <v>1189.48</v>
      </c>
      <c r="AU335" s="23" t="n">
        <v>1313.37</v>
      </c>
      <c r="AV335" s="23" t="n">
        <v>6277.04</v>
      </c>
      <c r="AW335" s="23" t="n">
        <v>220.4</v>
      </c>
      <c r="AX335" s="23" t="n">
        <v>2033.13</v>
      </c>
      <c r="AY335" s="23" t="n">
        <v>1529.69</v>
      </c>
      <c r="AZ335" s="23" t="n">
        <v>1295.11</v>
      </c>
      <c r="BA335" s="23" t="n">
        <v>501.71</v>
      </c>
      <c r="BB335" s="23" t="n">
        <v>0.46</v>
      </c>
      <c r="BC335" s="23" t="n">
        <v>0.13</v>
      </c>
      <c r="BD335" s="23" t="n">
        <v>0.1</v>
      </c>
      <c r="BE335" s="23" t="n">
        <v>0.24</v>
      </c>
      <c r="BF335" s="23" t="n">
        <v>0.3</v>
      </c>
      <c r="BG335" s="23" t="n">
        <v>1.09</v>
      </c>
      <c r="BH335" s="23" t="n">
        <v>0</v>
      </c>
      <c r="BI335" s="23" t="n">
        <v>4.18</v>
      </c>
      <c r="BJ335" s="23" t="n">
        <v>0</v>
      </c>
      <c r="BK335" s="23" t="n">
        <v>1.39</v>
      </c>
      <c r="BL335" s="23" t="n">
        <v>0.04</v>
      </c>
      <c r="BM335" s="23" t="n">
        <v>0.05</v>
      </c>
      <c r="BN335" s="23" t="n">
        <v>0</v>
      </c>
      <c r="BO335" s="23" t="n">
        <v>0.12</v>
      </c>
      <c r="BP335" s="23" t="n">
        <v>0.4</v>
      </c>
      <c r="BQ335" s="23" t="n">
        <v>5.46</v>
      </c>
      <c r="BR335" s="23" t="n">
        <v>0</v>
      </c>
      <c r="BS335" s="23" t="n">
        <v>0</v>
      </c>
      <c r="BT335" s="23" t="n">
        <v>5.36</v>
      </c>
      <c r="BU335" s="23" t="n">
        <v>0.19</v>
      </c>
      <c r="BV335" s="23" t="n">
        <v>0</v>
      </c>
      <c r="BW335" s="23" t="n">
        <v>0</v>
      </c>
      <c r="BX335" s="23" t="n">
        <v>0</v>
      </c>
      <c r="BY335" s="23" t="n">
        <v>0</v>
      </c>
      <c r="BZ335" s="23" t="n">
        <v>1019.2</v>
      </c>
      <c r="CB335" s="23" t="n">
        <v>458.78</v>
      </c>
      <c r="CD335" s="23" t="n">
        <v>0</v>
      </c>
      <c r="CE335" s="23" t="n">
        <v>0</v>
      </c>
      <c r="CF335" s="23" t="n">
        <v>0</v>
      </c>
      <c r="CG335" s="23" t="n">
        <v>0</v>
      </c>
      <c r="CH335" s="23" t="n">
        <v>0</v>
      </c>
      <c r="CI335" s="23" t="n">
        <v>0</v>
      </c>
    </row>
    <row r="336" s="13" customFormat="true" ht="13.8" hidden="false" customHeight="false" outlineLevel="0" collapsed="false">
      <c r="C336" s="18"/>
      <c r="D336" s="18"/>
      <c r="E336" s="18"/>
      <c r="F336" s="18"/>
      <c r="G336" s="18"/>
    </row>
    <row r="337" s="13" customFormat="true" ht="13.8" hidden="false" customHeight="false" outlineLevel="0" collapsed="false">
      <c r="C337" s="18"/>
      <c r="D337" s="18"/>
      <c r="E337" s="18"/>
      <c r="F337" s="18"/>
      <c r="G337" s="18"/>
    </row>
    <row r="338" s="13" customFormat="true" ht="13.8" hidden="false" customHeight="false" outlineLevel="0" collapsed="false">
      <c r="C338" s="18"/>
      <c r="D338" s="18"/>
      <c r="E338" s="18"/>
      <c r="F338" s="18"/>
      <c r="G338" s="18"/>
    </row>
    <row r="339" s="13" customFormat="true" ht="13.8" hidden="false" customHeight="false" outlineLevel="0" collapsed="false">
      <c r="C339" s="18"/>
      <c r="D339" s="18"/>
      <c r="E339" s="18"/>
      <c r="F339" s="18"/>
      <c r="G339" s="18"/>
    </row>
    <row r="340" s="13" customFormat="true" ht="13.8" hidden="false" customHeight="false" outlineLevel="0" collapsed="false">
      <c r="C340" s="18"/>
      <c r="D340" s="18"/>
      <c r="E340" s="18"/>
      <c r="F340" s="18"/>
      <c r="G340" s="18"/>
    </row>
    <row r="341" s="13" customFormat="true" ht="13.8" hidden="false" customHeight="false" outlineLevel="0" collapsed="false">
      <c r="C341" s="18"/>
      <c r="D341" s="18"/>
      <c r="E341" s="18"/>
      <c r="F341" s="18"/>
      <c r="G341" s="18"/>
    </row>
    <row r="342" s="13" customFormat="true" ht="13.8" hidden="false" customHeight="false" outlineLevel="0" collapsed="false">
      <c r="C342" s="18"/>
      <c r="D342" s="18"/>
      <c r="E342" s="18"/>
      <c r="F342" s="18"/>
      <c r="G342" s="18"/>
    </row>
    <row r="343" s="13" customFormat="true" ht="13.8" hidden="false" customHeight="false" outlineLevel="0" collapsed="false">
      <c r="C343" s="18"/>
      <c r="D343" s="18"/>
      <c r="E343" s="18"/>
      <c r="F343" s="18"/>
      <c r="G343" s="18"/>
    </row>
    <row r="344" s="13" customFormat="true" ht="13.8" hidden="false" customHeight="false" outlineLevel="0" collapsed="false">
      <c r="C344" s="18"/>
      <c r="D344" s="18"/>
      <c r="E344" s="18"/>
      <c r="F344" s="18"/>
      <c r="G344" s="18"/>
    </row>
    <row r="345" s="13" customFormat="true" ht="13.8" hidden="false" customHeight="false" outlineLevel="0" collapsed="false">
      <c r="C345" s="18"/>
      <c r="D345" s="18"/>
      <c r="E345" s="18"/>
      <c r="F345" s="18"/>
      <c r="G345" s="18"/>
    </row>
    <row r="346" s="13" customFormat="true" ht="13.8" hidden="false" customHeight="false" outlineLevel="0" collapsed="false">
      <c r="C346" s="18"/>
      <c r="D346" s="18"/>
      <c r="E346" s="18"/>
      <c r="F346" s="18"/>
      <c r="G346" s="18"/>
    </row>
    <row r="347" s="13" customFormat="true" ht="13.8" hidden="false" customHeight="false" outlineLevel="0" collapsed="false">
      <c r="C347" s="18"/>
      <c r="D347" s="18"/>
      <c r="E347" s="18"/>
      <c r="F347" s="18"/>
      <c r="G347" s="18"/>
    </row>
    <row r="348" s="13" customFormat="true" ht="13.8" hidden="false" customHeight="false" outlineLevel="0" collapsed="false">
      <c r="C348" s="18"/>
      <c r="D348" s="18"/>
      <c r="E348" s="18"/>
      <c r="F348" s="18"/>
      <c r="G348" s="18"/>
    </row>
    <row r="349" s="13" customFormat="true" ht="13.8" hidden="false" customHeight="false" outlineLevel="0" collapsed="false">
      <c r="C349" s="18"/>
      <c r="D349" s="18"/>
      <c r="E349" s="18"/>
      <c r="F349" s="18"/>
      <c r="G349" s="18"/>
    </row>
    <row r="350" s="13" customFormat="true" ht="13.8" hidden="false" customHeight="false" outlineLevel="0" collapsed="false">
      <c r="C350" s="18"/>
      <c r="D350" s="18"/>
      <c r="E350" s="18"/>
      <c r="F350" s="18"/>
      <c r="G350" s="18"/>
    </row>
    <row r="351" s="13" customFormat="true" ht="13.8" hidden="false" customHeight="false" outlineLevel="0" collapsed="false">
      <c r="C351" s="18"/>
      <c r="D351" s="18"/>
      <c r="E351" s="18"/>
      <c r="F351" s="18"/>
      <c r="G351" s="18"/>
    </row>
    <row r="352" s="13" customFormat="true" ht="13.8" hidden="false" customHeight="false" outlineLevel="0" collapsed="false">
      <c r="C352" s="18"/>
      <c r="D352" s="18"/>
      <c r="E352" s="18"/>
      <c r="F352" s="18"/>
      <c r="G352" s="18"/>
    </row>
    <row r="353" s="13" customFormat="true" ht="13.8" hidden="false" customHeight="false" outlineLevel="0" collapsed="false">
      <c r="C353" s="18"/>
      <c r="D353" s="18"/>
      <c r="E353" s="18"/>
      <c r="F353" s="18"/>
      <c r="G353" s="18"/>
    </row>
    <row r="354" s="13" customFormat="true" ht="13.8" hidden="false" customHeight="false" outlineLevel="0" collapsed="false">
      <c r="C354" s="18"/>
      <c r="D354" s="18"/>
      <c r="E354" s="18"/>
      <c r="F354" s="18"/>
      <c r="G354" s="18"/>
    </row>
    <row r="355" s="13" customFormat="true" ht="13.8" hidden="false" customHeight="false" outlineLevel="0" collapsed="false">
      <c r="C355" s="18"/>
      <c r="D355" s="18"/>
      <c r="E355" s="18"/>
      <c r="F355" s="18"/>
      <c r="G355" s="18"/>
      <c r="AG355" s="13" t="n">
        <v>10</v>
      </c>
    </row>
    <row r="356" s="13" customFormat="true" ht="30" hidden="false" customHeight="true" outlineLevel="0" collapsed="false">
      <c r="A356" s="10" t="s">
        <v>2</v>
      </c>
      <c r="B356" s="11" t="s">
        <v>3</v>
      </c>
      <c r="C356" s="11" t="s">
        <v>4</v>
      </c>
      <c r="D356" s="11" t="s">
        <v>5</v>
      </c>
      <c r="E356" s="11" t="s">
        <v>6</v>
      </c>
      <c r="F356" s="11" t="s">
        <v>7</v>
      </c>
      <c r="G356" s="12" t="s">
        <v>8</v>
      </c>
      <c r="H356" s="13" t="s">
        <v>9</v>
      </c>
      <c r="I356" s="13" t="s">
        <v>10</v>
      </c>
      <c r="J356" s="13" t="s">
        <v>11</v>
      </c>
      <c r="K356" s="13" t="s">
        <v>12</v>
      </c>
      <c r="L356" s="13" t="s">
        <v>13</v>
      </c>
      <c r="M356" s="13" t="s">
        <v>14</v>
      </c>
      <c r="N356" s="13" t="s">
        <v>15</v>
      </c>
      <c r="O356" s="13" t="s">
        <v>16</v>
      </c>
      <c r="P356" s="13" t="s">
        <v>17</v>
      </c>
      <c r="Q356" s="13" t="s">
        <v>18</v>
      </c>
      <c r="R356" s="13" t="s">
        <v>19</v>
      </c>
      <c r="S356" s="13" t="s">
        <v>20</v>
      </c>
      <c r="T356" s="13" t="s">
        <v>21</v>
      </c>
      <c r="U356" s="14" t="s">
        <v>22</v>
      </c>
      <c r="V356" s="14"/>
      <c r="W356" s="14"/>
      <c r="X356" s="14"/>
      <c r="Y356" s="15" t="s">
        <v>23</v>
      </c>
      <c r="Z356" s="15"/>
      <c r="AA356" s="15"/>
      <c r="AB356" s="15"/>
      <c r="AC356" s="15"/>
      <c r="AD356" s="15"/>
      <c r="AE356" s="15"/>
      <c r="AF356" s="15"/>
      <c r="AG356" s="15"/>
      <c r="AH356" s="13" t="s">
        <v>24</v>
      </c>
      <c r="AI356" s="13" t="s">
        <v>25</v>
      </c>
      <c r="AJ356" s="13" t="s">
        <v>26</v>
      </c>
      <c r="AK356" s="13" t="s">
        <v>27</v>
      </c>
      <c r="AL356" s="13" t="s">
        <v>28</v>
      </c>
      <c r="AM356" s="13" t="s">
        <v>29</v>
      </c>
      <c r="AN356" s="13" t="s">
        <v>30</v>
      </c>
      <c r="AO356" s="13" t="s">
        <v>31</v>
      </c>
      <c r="AP356" s="13" t="s">
        <v>32</v>
      </c>
      <c r="AQ356" s="13" t="s">
        <v>33</v>
      </c>
      <c r="AR356" s="13" t="s">
        <v>34</v>
      </c>
      <c r="AS356" s="13" t="s">
        <v>35</v>
      </c>
      <c r="AT356" s="13" t="s">
        <v>36</v>
      </c>
      <c r="AU356" s="13" t="s">
        <v>37</v>
      </c>
      <c r="AV356" s="13" t="s">
        <v>38</v>
      </c>
      <c r="AW356" s="13" t="s">
        <v>39</v>
      </c>
      <c r="AX356" s="13" t="s">
        <v>40</v>
      </c>
      <c r="AY356" s="13" t="s">
        <v>41</v>
      </c>
      <c r="AZ356" s="13" t="s">
        <v>42</v>
      </c>
      <c r="BA356" s="13" t="s">
        <v>43</v>
      </c>
      <c r="BB356" s="13" t="s">
        <v>44</v>
      </c>
      <c r="BC356" s="13" t="s">
        <v>45</v>
      </c>
      <c r="BD356" s="13" t="s">
        <v>46</v>
      </c>
      <c r="BE356" s="13" t="s">
        <v>47</v>
      </c>
      <c r="BF356" s="13" t="s">
        <v>48</v>
      </c>
      <c r="BG356" s="13" t="s">
        <v>49</v>
      </c>
      <c r="BH356" s="13" t="s">
        <v>50</v>
      </c>
      <c r="BI356" s="13" t="s">
        <v>51</v>
      </c>
      <c r="BJ356" s="13" t="s">
        <v>52</v>
      </c>
      <c r="BK356" s="13" t="s">
        <v>53</v>
      </c>
      <c r="BL356" s="13" t="s">
        <v>54</v>
      </c>
      <c r="BM356" s="13" t="s">
        <v>55</v>
      </c>
      <c r="BN356" s="13" t="s">
        <v>56</v>
      </c>
      <c r="BO356" s="13" t="s">
        <v>57</v>
      </c>
      <c r="BP356" s="13" t="s">
        <v>58</v>
      </c>
      <c r="BQ356" s="13" t="s">
        <v>59</v>
      </c>
      <c r="BR356" s="13" t="s">
        <v>60</v>
      </c>
      <c r="BS356" s="13" t="s">
        <v>61</v>
      </c>
      <c r="BT356" s="13" t="s">
        <v>62</v>
      </c>
      <c r="BU356" s="13" t="s">
        <v>63</v>
      </c>
      <c r="BV356" s="13" t="s">
        <v>64</v>
      </c>
      <c r="BW356" s="13" t="s">
        <v>65</v>
      </c>
      <c r="BX356" s="13" t="s">
        <v>66</v>
      </c>
      <c r="BY356" s="13" t="s">
        <v>67</v>
      </c>
      <c r="BZ356" s="16"/>
    </row>
    <row r="357" s="13" customFormat="true" ht="15" hidden="false" customHeight="true" outlineLevel="0" collapsed="false">
      <c r="A357" s="10"/>
      <c r="B357" s="11"/>
      <c r="C357" s="11"/>
      <c r="D357" s="11" t="s">
        <v>68</v>
      </c>
      <c r="E357" s="11" t="s">
        <v>68</v>
      </c>
      <c r="F357" s="11"/>
      <c r="G357" s="12"/>
      <c r="U357" s="17" t="s">
        <v>69</v>
      </c>
      <c r="V357" s="17" t="s">
        <v>70</v>
      </c>
      <c r="W357" s="17" t="s">
        <v>71</v>
      </c>
      <c r="X357" s="17" t="s">
        <v>72</v>
      </c>
      <c r="Y357" s="17" t="s">
        <v>73</v>
      </c>
      <c r="Z357" s="17" t="s">
        <v>74</v>
      </c>
      <c r="AA357" s="17" t="s">
        <v>75</v>
      </c>
      <c r="AB357" s="17" t="s">
        <v>76</v>
      </c>
      <c r="AC357" s="17" t="s">
        <v>77</v>
      </c>
      <c r="AD357" s="17" t="s">
        <v>78</v>
      </c>
      <c r="AE357" s="17" t="s">
        <v>79</v>
      </c>
      <c r="AF357" s="17" t="s">
        <v>80</v>
      </c>
      <c r="AG357" s="15" t="s">
        <v>81</v>
      </c>
      <c r="BZ357" s="16"/>
    </row>
    <row r="358" s="13" customFormat="true" ht="13.8" hidden="false" customHeight="false" outlineLevel="0" collapsed="false">
      <c r="B358" s="23" t="s">
        <v>129</v>
      </c>
      <c r="C358" s="18"/>
      <c r="D358" s="18"/>
      <c r="E358" s="18"/>
      <c r="F358" s="18"/>
      <c r="G358" s="18"/>
    </row>
    <row r="359" s="13" customFormat="true" ht="13.8" hidden="false" customHeight="false" outlineLevel="0" collapsed="false">
      <c r="B359" s="13" t="s">
        <v>82</v>
      </c>
      <c r="C359" s="18"/>
      <c r="D359" s="18"/>
      <c r="E359" s="18"/>
      <c r="F359" s="18"/>
      <c r="G359" s="18"/>
    </row>
    <row r="360" s="19" customFormat="true" ht="13.8" hidden="false" customHeight="false" outlineLevel="0" collapsed="false">
      <c r="A360" s="19" t="str">
        <f aca="false">"-"</f>
        <v>-</v>
      </c>
      <c r="B360" s="19" t="s">
        <v>170</v>
      </c>
      <c r="C360" s="20" t="str">
        <f aca="false">"200"</f>
        <v>200</v>
      </c>
      <c r="D360" s="20" t="n">
        <v>1.96</v>
      </c>
      <c r="E360" s="20" t="n">
        <v>0.78</v>
      </c>
      <c r="F360" s="20" t="n">
        <v>24.3</v>
      </c>
      <c r="G360" s="20" t="n">
        <v>106.0752</v>
      </c>
      <c r="H360" s="19" t="n">
        <v>0.2</v>
      </c>
      <c r="I360" s="19" t="n">
        <v>0</v>
      </c>
      <c r="J360" s="19" t="n">
        <v>0</v>
      </c>
      <c r="K360" s="19" t="n">
        <v>0</v>
      </c>
      <c r="L360" s="19" t="n">
        <v>19.21</v>
      </c>
      <c r="M360" s="19" t="n">
        <v>1.57</v>
      </c>
      <c r="N360" s="19" t="n">
        <v>3.53</v>
      </c>
      <c r="O360" s="19" t="n">
        <v>0</v>
      </c>
      <c r="P360" s="19" t="n">
        <v>0</v>
      </c>
      <c r="Q360" s="19" t="n">
        <v>1.57</v>
      </c>
      <c r="R360" s="19" t="n">
        <v>0.98</v>
      </c>
      <c r="S360" s="19" t="n">
        <v>50.96</v>
      </c>
      <c r="T360" s="19" t="n">
        <v>544.88</v>
      </c>
      <c r="U360" s="19" t="n">
        <v>73.5</v>
      </c>
      <c r="V360" s="19" t="n">
        <v>28.42</v>
      </c>
      <c r="W360" s="19" t="n">
        <v>49.98</v>
      </c>
      <c r="X360" s="19" t="n">
        <v>4.31</v>
      </c>
      <c r="Y360" s="19" t="n">
        <v>0</v>
      </c>
      <c r="Z360" s="19" t="n">
        <v>58.8</v>
      </c>
      <c r="AA360" s="19" t="n">
        <v>10</v>
      </c>
      <c r="AB360" s="19" t="n">
        <v>60</v>
      </c>
      <c r="AC360" s="19" t="n">
        <v>0.39</v>
      </c>
      <c r="AD360" s="19" t="n">
        <v>0.04</v>
      </c>
      <c r="AE360" s="19" t="n">
        <v>0.59</v>
      </c>
      <c r="AF360" s="19" t="n">
        <v>0.8</v>
      </c>
      <c r="AG360" s="19" t="n">
        <v>129.36</v>
      </c>
      <c r="AH360" s="19" t="n">
        <v>0</v>
      </c>
      <c r="AI360" s="19" t="n">
        <v>23.52</v>
      </c>
      <c r="AJ360" s="19" t="n">
        <v>25.48</v>
      </c>
      <c r="AK360" s="19" t="n">
        <v>37.24</v>
      </c>
      <c r="AL360" s="19" t="n">
        <v>35.28</v>
      </c>
      <c r="AM360" s="19" t="n">
        <v>5.88</v>
      </c>
      <c r="AN360" s="19" t="n">
        <v>21.56</v>
      </c>
      <c r="AO360" s="19" t="n">
        <v>5.88</v>
      </c>
      <c r="AP360" s="19" t="n">
        <v>17.64</v>
      </c>
      <c r="AQ360" s="19" t="n">
        <v>33.32</v>
      </c>
      <c r="AR360" s="19" t="n">
        <v>19.6</v>
      </c>
      <c r="AS360" s="19" t="n">
        <v>152.88</v>
      </c>
      <c r="AT360" s="19" t="n">
        <v>13.72</v>
      </c>
      <c r="AU360" s="19" t="n">
        <v>27.44</v>
      </c>
      <c r="AV360" s="19" t="n">
        <v>82.32</v>
      </c>
      <c r="AW360" s="19" t="n">
        <v>0</v>
      </c>
      <c r="AX360" s="19" t="n">
        <v>25.48</v>
      </c>
      <c r="AY360" s="19" t="n">
        <v>31.36</v>
      </c>
      <c r="AZ360" s="19" t="n">
        <v>11.76</v>
      </c>
      <c r="BA360" s="19" t="n">
        <v>9.8</v>
      </c>
      <c r="BB360" s="19" t="n">
        <v>0</v>
      </c>
      <c r="BC360" s="19" t="n">
        <v>0</v>
      </c>
      <c r="BD360" s="19" t="n">
        <v>0</v>
      </c>
      <c r="BE360" s="19" t="n">
        <v>0</v>
      </c>
      <c r="BF360" s="19" t="n">
        <v>0</v>
      </c>
      <c r="BG360" s="19" t="n">
        <v>0</v>
      </c>
      <c r="BH360" s="19" t="n">
        <v>0</v>
      </c>
      <c r="BI360" s="19" t="n">
        <v>0</v>
      </c>
      <c r="BJ360" s="19" t="n">
        <v>0</v>
      </c>
      <c r="BK360" s="19" t="n">
        <v>0</v>
      </c>
      <c r="BL360" s="19" t="n">
        <v>0</v>
      </c>
      <c r="BM360" s="19" t="n">
        <v>0</v>
      </c>
      <c r="BN360" s="19" t="n">
        <v>0</v>
      </c>
      <c r="BO360" s="19" t="n">
        <v>0</v>
      </c>
      <c r="BP360" s="19" t="n">
        <v>0</v>
      </c>
      <c r="BQ360" s="19" t="n">
        <v>0</v>
      </c>
      <c r="BR360" s="19" t="n">
        <v>0</v>
      </c>
      <c r="BS360" s="19" t="n">
        <v>0</v>
      </c>
      <c r="BT360" s="19" t="n">
        <v>0</v>
      </c>
      <c r="BU360" s="19" t="n">
        <v>0</v>
      </c>
      <c r="BV360" s="19" t="n">
        <v>0</v>
      </c>
      <c r="BW360" s="19" t="n">
        <v>0</v>
      </c>
      <c r="BX360" s="19" t="n">
        <v>0</v>
      </c>
      <c r="BY360" s="19" t="n">
        <v>0</v>
      </c>
      <c r="BZ360" s="19" t="n">
        <v>172.6</v>
      </c>
      <c r="CB360" s="19" t="n">
        <v>9.8</v>
      </c>
      <c r="CD360" s="19" t="n">
        <v>0</v>
      </c>
      <c r="CE360" s="19" t="n">
        <v>0</v>
      </c>
      <c r="CF360" s="19" t="n">
        <v>0</v>
      </c>
      <c r="CG360" s="19" t="n">
        <v>0</v>
      </c>
      <c r="CH360" s="19" t="n">
        <v>0</v>
      </c>
      <c r="CI360" s="19" t="n">
        <v>0</v>
      </c>
    </row>
    <row r="361" s="19" customFormat="true" ht="13.8" hidden="false" customHeight="false" outlineLevel="0" collapsed="false">
      <c r="A361" s="19" t="s">
        <v>113</v>
      </c>
      <c r="B361" s="19" t="s">
        <v>171</v>
      </c>
      <c r="C361" s="20" t="str">
        <f aca="false">"90"</f>
        <v>90</v>
      </c>
      <c r="D361" s="20" t="n">
        <v>9.53</v>
      </c>
      <c r="E361" s="20" t="n">
        <v>15.39</v>
      </c>
      <c r="F361" s="20" t="n">
        <v>10.11</v>
      </c>
      <c r="G361" s="20" t="n">
        <v>216.6690689085</v>
      </c>
      <c r="H361" s="19" t="n">
        <v>4.01</v>
      </c>
      <c r="I361" s="19" t="n">
        <v>4.73</v>
      </c>
      <c r="J361" s="19" t="n">
        <v>1.9</v>
      </c>
      <c r="K361" s="19" t="n">
        <v>0</v>
      </c>
      <c r="L361" s="19" t="n">
        <v>1.39</v>
      </c>
      <c r="M361" s="19" t="n">
        <v>8.11</v>
      </c>
      <c r="N361" s="19" t="n">
        <v>0.62</v>
      </c>
      <c r="O361" s="19" t="n">
        <v>0</v>
      </c>
      <c r="P361" s="19" t="n">
        <v>0</v>
      </c>
      <c r="Q361" s="19" t="n">
        <v>0.09</v>
      </c>
      <c r="R361" s="19" t="n">
        <v>0.63</v>
      </c>
      <c r="S361" s="19" t="n">
        <v>35.74</v>
      </c>
      <c r="T361" s="19" t="n">
        <v>127.68</v>
      </c>
      <c r="U361" s="19" t="n">
        <v>11.02</v>
      </c>
      <c r="V361" s="19" t="n">
        <v>13.49</v>
      </c>
      <c r="W361" s="19" t="n">
        <v>87.62</v>
      </c>
      <c r="X361" s="19" t="n">
        <v>0.9</v>
      </c>
      <c r="Y361" s="19" t="n">
        <v>23.98</v>
      </c>
      <c r="Z361" s="19" t="n">
        <v>181.02</v>
      </c>
      <c r="AA361" s="19" t="n">
        <v>91.31</v>
      </c>
      <c r="AB361" s="19" t="n">
        <v>3.6</v>
      </c>
      <c r="AC361" s="19" t="n">
        <v>0.04</v>
      </c>
      <c r="AD361" s="19" t="n">
        <v>0.07</v>
      </c>
      <c r="AE361" s="19" t="n">
        <v>3.15</v>
      </c>
      <c r="AF361" s="19" t="n">
        <v>6.53</v>
      </c>
      <c r="AG361" s="19" t="n">
        <v>0.83</v>
      </c>
      <c r="AH361" s="19" t="n">
        <v>0</v>
      </c>
      <c r="AI361" s="19" t="n">
        <v>516.34</v>
      </c>
      <c r="AJ361" s="19" t="n">
        <v>550.52</v>
      </c>
      <c r="AK361" s="19" t="n">
        <v>817.89</v>
      </c>
      <c r="AL361" s="19" t="n">
        <v>922.51</v>
      </c>
      <c r="AM361" s="19" t="n">
        <v>241.83</v>
      </c>
      <c r="AN361" s="19" t="n">
        <v>456.34</v>
      </c>
      <c r="AO361" s="19" t="n">
        <v>12.47</v>
      </c>
      <c r="AP361" s="19" t="n">
        <v>473.64</v>
      </c>
      <c r="AQ361" s="19" t="n">
        <v>43.8</v>
      </c>
      <c r="AR361" s="19" t="n">
        <v>54.76</v>
      </c>
      <c r="AS361" s="19" t="n">
        <v>54.49</v>
      </c>
      <c r="AT361" s="19" t="n">
        <v>246.96</v>
      </c>
      <c r="AU361" s="19" t="n">
        <v>40.69</v>
      </c>
      <c r="AV361" s="19" t="n">
        <v>265.93</v>
      </c>
      <c r="AW361" s="19" t="n">
        <v>0</v>
      </c>
      <c r="AX361" s="19" t="n">
        <v>80.38</v>
      </c>
      <c r="AY361" s="19" t="n">
        <v>51.02</v>
      </c>
      <c r="AZ361" s="19" t="n">
        <v>321.95</v>
      </c>
      <c r="BA361" s="19" t="n">
        <v>121.62</v>
      </c>
      <c r="BB361" s="19" t="n">
        <v>0.05</v>
      </c>
      <c r="BC361" s="19" t="n">
        <v>0.01</v>
      </c>
      <c r="BD361" s="19" t="n">
        <v>0.01</v>
      </c>
      <c r="BE361" s="19" t="n">
        <v>0.03</v>
      </c>
      <c r="BF361" s="19" t="n">
        <v>0.03</v>
      </c>
      <c r="BG361" s="19" t="n">
        <v>0.11</v>
      </c>
      <c r="BH361" s="19" t="n">
        <v>0</v>
      </c>
      <c r="BI361" s="19" t="n">
        <v>0.75</v>
      </c>
      <c r="BJ361" s="19" t="n">
        <v>0</v>
      </c>
      <c r="BK361" s="19" t="n">
        <v>0.37</v>
      </c>
      <c r="BL361" s="19" t="n">
        <v>0.02</v>
      </c>
      <c r="BM361" s="19" t="n">
        <v>0.04</v>
      </c>
      <c r="BN361" s="19" t="n">
        <v>0</v>
      </c>
      <c r="BO361" s="19" t="n">
        <v>0</v>
      </c>
      <c r="BP361" s="19" t="n">
        <v>0.04</v>
      </c>
      <c r="BQ361" s="19" t="n">
        <v>1.84</v>
      </c>
      <c r="BR361" s="19" t="n">
        <v>0</v>
      </c>
      <c r="BS361" s="19" t="n">
        <v>0</v>
      </c>
      <c r="BT361" s="19" t="n">
        <v>4.31</v>
      </c>
      <c r="BU361" s="19" t="n">
        <v>0</v>
      </c>
      <c r="BV361" s="19" t="n">
        <v>0</v>
      </c>
      <c r="BW361" s="19" t="n">
        <v>0</v>
      </c>
      <c r="BX361" s="19" t="n">
        <v>0</v>
      </c>
      <c r="BY361" s="19" t="n">
        <v>0</v>
      </c>
      <c r="BZ361" s="19" t="n">
        <v>68.49</v>
      </c>
      <c r="CB361" s="19" t="n">
        <v>54.15</v>
      </c>
      <c r="CD361" s="19" t="n">
        <v>0</v>
      </c>
      <c r="CE361" s="19" t="n">
        <v>0</v>
      </c>
      <c r="CF361" s="19" t="n">
        <v>0</v>
      </c>
      <c r="CG361" s="19" t="n">
        <v>0</v>
      </c>
      <c r="CH361" s="19" t="n">
        <v>0</v>
      </c>
      <c r="CI361" s="19" t="n">
        <v>0</v>
      </c>
    </row>
    <row r="362" s="19" customFormat="true" ht="32.25" hidden="false" customHeight="true" outlineLevel="0" collapsed="false">
      <c r="A362" s="19" t="s">
        <v>152</v>
      </c>
      <c r="B362" s="29" t="s">
        <v>172</v>
      </c>
      <c r="C362" s="20" t="str">
        <f aca="false">"100"</f>
        <v>100</v>
      </c>
      <c r="D362" s="20" t="n">
        <v>3.77</v>
      </c>
      <c r="E362" s="20" t="n">
        <v>2.57</v>
      </c>
      <c r="F362" s="20" t="n">
        <v>11.28</v>
      </c>
      <c r="G362" s="20" t="n">
        <v>79.37768</v>
      </c>
      <c r="H362" s="19" t="n">
        <v>1.6</v>
      </c>
      <c r="I362" s="19" t="n">
        <v>0</v>
      </c>
      <c r="J362" s="19" t="n">
        <v>0</v>
      </c>
      <c r="K362" s="19" t="n">
        <v>0</v>
      </c>
      <c r="L362" s="19" t="n">
        <v>6.2</v>
      </c>
      <c r="M362" s="19" t="n">
        <v>3.18</v>
      </c>
      <c r="N362" s="19" t="n">
        <v>1.9</v>
      </c>
      <c r="O362" s="19" t="n">
        <v>0</v>
      </c>
      <c r="P362" s="19" t="n">
        <v>0</v>
      </c>
      <c r="Q362" s="19" t="n">
        <v>0.26</v>
      </c>
      <c r="R362" s="19" t="n">
        <v>2.43</v>
      </c>
      <c r="S362" s="19" t="n">
        <v>325.37</v>
      </c>
      <c r="T362" s="19" t="n">
        <v>308.2</v>
      </c>
      <c r="U362" s="19" t="n">
        <v>99.77</v>
      </c>
      <c r="V362" s="19" t="n">
        <v>30.96</v>
      </c>
      <c r="W362" s="19" t="n">
        <v>106.25</v>
      </c>
      <c r="X362" s="19" t="n">
        <v>1.02</v>
      </c>
      <c r="Y362" s="19" t="n">
        <v>21</v>
      </c>
      <c r="Z362" s="19" t="n">
        <v>3082.44</v>
      </c>
      <c r="AA362" s="19" t="n">
        <v>624.96</v>
      </c>
      <c r="AB362" s="19" t="n">
        <v>0.31</v>
      </c>
      <c r="AC362" s="19" t="n">
        <v>0.08</v>
      </c>
      <c r="AD362" s="19" t="n">
        <v>0.15</v>
      </c>
      <c r="AE362" s="19" t="n">
        <v>0.68</v>
      </c>
      <c r="AF362" s="19" t="n">
        <v>1.73</v>
      </c>
      <c r="AG362" s="19" t="n">
        <v>7.12</v>
      </c>
      <c r="AH362" s="19" t="n">
        <v>0</v>
      </c>
      <c r="AI362" s="19" t="n">
        <v>39.52</v>
      </c>
      <c r="AJ362" s="19" t="n">
        <v>37.34</v>
      </c>
      <c r="AK362" s="19" t="n">
        <v>47.45</v>
      </c>
      <c r="AL362" s="19" t="n">
        <v>46.69</v>
      </c>
      <c r="AM362" s="19" t="n">
        <v>13.03</v>
      </c>
      <c r="AN362" s="19" t="n">
        <v>34.66</v>
      </c>
      <c r="AO362" s="19" t="n">
        <v>10.28</v>
      </c>
      <c r="AP362" s="19" t="n">
        <v>36.47</v>
      </c>
      <c r="AQ362" s="19" t="n">
        <v>25.93</v>
      </c>
      <c r="AR362" s="19" t="n">
        <v>45.21</v>
      </c>
      <c r="AS362" s="19" t="n">
        <v>53.66</v>
      </c>
      <c r="AT362" s="19" t="n">
        <v>6.98</v>
      </c>
      <c r="AU362" s="19" t="n">
        <v>16.94</v>
      </c>
      <c r="AV362" s="19" t="n">
        <v>113.27</v>
      </c>
      <c r="AW362" s="19" t="n">
        <v>1.62</v>
      </c>
      <c r="AX362" s="19" t="n">
        <v>14.92</v>
      </c>
      <c r="AY362" s="19" t="n">
        <v>15.16</v>
      </c>
      <c r="AZ362" s="19" t="n">
        <v>30.45</v>
      </c>
      <c r="BA362" s="19" t="n">
        <v>13.78</v>
      </c>
      <c r="BB362" s="19" t="n">
        <v>0.01</v>
      </c>
      <c r="BC362" s="19" t="n">
        <v>0.01</v>
      </c>
      <c r="BD362" s="19" t="n">
        <v>0</v>
      </c>
      <c r="BE362" s="19" t="n">
        <v>0.01</v>
      </c>
      <c r="BF362" s="19" t="n">
        <v>0.01</v>
      </c>
      <c r="BG362" s="19" t="n">
        <v>0.04</v>
      </c>
      <c r="BH362" s="19" t="n">
        <v>0</v>
      </c>
      <c r="BI362" s="19" t="n">
        <v>0.07</v>
      </c>
      <c r="BJ362" s="19" t="n">
        <v>0</v>
      </c>
      <c r="BK362" s="19" t="n">
        <v>0.03</v>
      </c>
      <c r="BL362" s="19" t="n">
        <v>0</v>
      </c>
      <c r="BM362" s="19" t="n">
        <v>0</v>
      </c>
      <c r="BN362" s="19" t="n">
        <v>0</v>
      </c>
      <c r="BO362" s="19" t="n">
        <v>0</v>
      </c>
      <c r="BP362" s="19" t="n">
        <v>0.01</v>
      </c>
      <c r="BQ362" s="19" t="n">
        <v>0.1</v>
      </c>
      <c r="BR362" s="19" t="n">
        <v>0</v>
      </c>
      <c r="BS362" s="19" t="n">
        <v>0</v>
      </c>
      <c r="BT362" s="19" t="n">
        <v>0.03</v>
      </c>
      <c r="BU362" s="19" t="n">
        <v>0</v>
      </c>
      <c r="BV362" s="19" t="n">
        <v>0</v>
      </c>
      <c r="BW362" s="19" t="n">
        <v>0</v>
      </c>
      <c r="BX362" s="19" t="n">
        <v>0</v>
      </c>
      <c r="BY362" s="19" t="n">
        <v>0</v>
      </c>
      <c r="BZ362" s="19" t="n">
        <v>148.24</v>
      </c>
      <c r="CB362" s="19" t="n">
        <v>534.74</v>
      </c>
      <c r="CD362" s="19" t="n">
        <v>0</v>
      </c>
      <c r="CE362" s="19" t="n">
        <v>0</v>
      </c>
      <c r="CF362" s="19" t="n">
        <v>0</v>
      </c>
      <c r="CG362" s="19" t="n">
        <v>0</v>
      </c>
      <c r="CH362" s="19" t="n">
        <v>0</v>
      </c>
      <c r="CI362" s="19" t="n">
        <v>0</v>
      </c>
    </row>
    <row r="363" s="19" customFormat="true" ht="13.8" hidden="false" customHeight="false" outlineLevel="0" collapsed="false">
      <c r="A363" s="26" t="n">
        <v>685</v>
      </c>
      <c r="B363" s="19" t="s">
        <v>132</v>
      </c>
      <c r="C363" s="20" t="str">
        <f aca="false">"200"</f>
        <v>200</v>
      </c>
      <c r="D363" s="20" t="n">
        <v>0.04</v>
      </c>
      <c r="E363" s="20" t="n">
        <v>0.01</v>
      </c>
      <c r="F363" s="20" t="n">
        <v>9.81</v>
      </c>
      <c r="G363" s="20" t="n">
        <v>37.483876</v>
      </c>
      <c r="H363" s="19" t="n">
        <v>0.01</v>
      </c>
      <c r="I363" s="19" t="n">
        <v>0</v>
      </c>
      <c r="J363" s="19" t="n">
        <v>0</v>
      </c>
      <c r="K363" s="19" t="n">
        <v>0</v>
      </c>
      <c r="L363" s="19" t="n">
        <v>9.79</v>
      </c>
      <c r="M363" s="19" t="n">
        <v>0</v>
      </c>
      <c r="N363" s="19" t="n">
        <v>0.02</v>
      </c>
      <c r="O363" s="19" t="n">
        <v>0</v>
      </c>
      <c r="P363" s="19" t="n">
        <v>0</v>
      </c>
      <c r="Q363" s="19" t="n">
        <v>0</v>
      </c>
      <c r="R363" s="19" t="n">
        <v>0.02</v>
      </c>
      <c r="S363" s="19" t="n">
        <v>39.84</v>
      </c>
      <c r="T363" s="19" t="n">
        <v>507.64</v>
      </c>
      <c r="U363" s="19" t="n">
        <v>72.1</v>
      </c>
      <c r="V363" s="19" t="n">
        <v>49.44</v>
      </c>
      <c r="W363" s="19" t="n">
        <v>56.1</v>
      </c>
      <c r="X363" s="19" t="n">
        <v>1</v>
      </c>
      <c r="Y363" s="19" t="n">
        <v>0.08</v>
      </c>
      <c r="Z363" s="19" t="n">
        <v>180</v>
      </c>
      <c r="AA363" s="19" t="n">
        <v>34.08</v>
      </c>
      <c r="AB363" s="19" t="n">
        <v>0.6</v>
      </c>
      <c r="AC363" s="19" t="n">
        <v>0.05</v>
      </c>
      <c r="AD363" s="19" t="n">
        <v>0.05</v>
      </c>
      <c r="AE363" s="19" t="n">
        <v>0.69</v>
      </c>
      <c r="AF363" s="19" t="n">
        <v>1.02</v>
      </c>
      <c r="AG363" s="19" t="n">
        <v>12</v>
      </c>
      <c r="AH363" s="19" t="n">
        <v>0</v>
      </c>
      <c r="AI363" s="19" t="n">
        <v>0</v>
      </c>
      <c r="AJ363" s="19" t="n">
        <v>0</v>
      </c>
      <c r="AK363" s="19" t="n">
        <v>24.76</v>
      </c>
      <c r="AL363" s="19" t="n">
        <v>26.3</v>
      </c>
      <c r="AM363" s="19" t="n">
        <v>19.84</v>
      </c>
      <c r="AN363" s="19" t="n">
        <v>98.74</v>
      </c>
      <c r="AO363" s="19" t="n">
        <v>4.3</v>
      </c>
      <c r="AP363" s="19" t="n">
        <v>24.57</v>
      </c>
      <c r="AQ363" s="19" t="n">
        <v>49.95</v>
      </c>
      <c r="AR363" s="19" t="n">
        <v>158.24</v>
      </c>
      <c r="AS363" s="19" t="n">
        <v>142.92</v>
      </c>
      <c r="AT363" s="19" t="n">
        <v>20.08</v>
      </c>
      <c r="AU363" s="19" t="n">
        <v>11.8</v>
      </c>
      <c r="AV363" s="19" t="n">
        <v>180.22</v>
      </c>
      <c r="AW363" s="19" t="n">
        <v>0.53</v>
      </c>
      <c r="AX363" s="19" t="n">
        <v>197.26</v>
      </c>
      <c r="AY363" s="19" t="n">
        <v>138.21</v>
      </c>
      <c r="AZ363" s="19" t="n">
        <v>20.47</v>
      </c>
      <c r="BA363" s="19" t="n">
        <v>29.95</v>
      </c>
      <c r="BB363" s="19" t="n">
        <v>0</v>
      </c>
      <c r="BC363" s="19" t="n">
        <v>0</v>
      </c>
      <c r="BD363" s="19" t="n">
        <v>0</v>
      </c>
      <c r="BE363" s="19" t="n">
        <v>0</v>
      </c>
      <c r="BF363" s="19" t="n">
        <v>0</v>
      </c>
      <c r="BG363" s="19" t="n">
        <v>0</v>
      </c>
      <c r="BH363" s="19" t="n">
        <v>0</v>
      </c>
      <c r="BI363" s="19" t="n">
        <v>0.08</v>
      </c>
      <c r="BJ363" s="19" t="n">
        <v>0</v>
      </c>
      <c r="BK363" s="19" t="n">
        <v>0.01</v>
      </c>
      <c r="BL363" s="19" t="n">
        <v>0</v>
      </c>
      <c r="BM363" s="19" t="n">
        <v>0</v>
      </c>
      <c r="BN363" s="19" t="n">
        <v>0</v>
      </c>
      <c r="BO363" s="19" t="n">
        <v>0</v>
      </c>
      <c r="BP363" s="19" t="n">
        <v>0.01</v>
      </c>
      <c r="BQ363" s="19" t="n">
        <v>0.05</v>
      </c>
      <c r="BR363" s="19" t="n">
        <v>0</v>
      </c>
      <c r="BS363" s="19" t="n">
        <v>0</v>
      </c>
      <c r="BT363" s="19" t="n">
        <v>0.03</v>
      </c>
      <c r="BU363" s="19" t="n">
        <v>0.11</v>
      </c>
      <c r="BV363" s="19" t="n">
        <v>0</v>
      </c>
      <c r="BW363" s="19" t="n">
        <v>0</v>
      </c>
      <c r="BX363" s="19" t="n">
        <v>0</v>
      </c>
      <c r="BY363" s="19" t="n">
        <v>0</v>
      </c>
      <c r="BZ363" s="19" t="n">
        <v>200.03</v>
      </c>
      <c r="CB363" s="19" t="n">
        <v>30.08</v>
      </c>
      <c r="CD363" s="19" t="n">
        <v>0</v>
      </c>
      <c r="CE363" s="19" t="n">
        <v>0</v>
      </c>
      <c r="CF363" s="19" t="n">
        <v>0</v>
      </c>
      <c r="CG363" s="19" t="n">
        <v>0</v>
      </c>
      <c r="CH363" s="19" t="n">
        <v>0</v>
      </c>
      <c r="CI363" s="19" t="n">
        <v>0</v>
      </c>
    </row>
    <row r="364" s="21" customFormat="true" ht="13.8" hidden="false" customHeight="false" outlineLevel="0" collapsed="false">
      <c r="A364" s="21" t="str">
        <f aca="false">"-"</f>
        <v>-</v>
      </c>
      <c r="B364" s="21" t="s">
        <v>87</v>
      </c>
      <c r="C364" s="22" t="str">
        <f aca="false">"50"</f>
        <v>50</v>
      </c>
      <c r="D364" s="22" t="n">
        <v>3.31</v>
      </c>
      <c r="E364" s="22" t="n">
        <v>0.33</v>
      </c>
      <c r="F364" s="22" t="n">
        <v>23.45</v>
      </c>
      <c r="G364" s="22" t="n">
        <v>111.9505</v>
      </c>
      <c r="H364" s="21" t="n">
        <v>0</v>
      </c>
      <c r="I364" s="21" t="n">
        <v>0</v>
      </c>
      <c r="J364" s="21" t="n">
        <v>0</v>
      </c>
      <c r="K364" s="21" t="n">
        <v>0</v>
      </c>
      <c r="L364" s="21" t="n">
        <v>0.55</v>
      </c>
      <c r="M364" s="21" t="n">
        <v>22.8</v>
      </c>
      <c r="N364" s="21" t="n">
        <v>0.1</v>
      </c>
      <c r="O364" s="21" t="n">
        <v>0</v>
      </c>
      <c r="P364" s="21" t="n">
        <v>0</v>
      </c>
      <c r="Q364" s="21" t="n">
        <v>0</v>
      </c>
      <c r="R364" s="21" t="n">
        <v>0.9</v>
      </c>
      <c r="S364" s="21" t="n">
        <v>0</v>
      </c>
      <c r="T364" s="21" t="n">
        <v>0</v>
      </c>
      <c r="U364" s="21" t="n">
        <v>0</v>
      </c>
      <c r="V364" s="21" t="n">
        <v>0</v>
      </c>
      <c r="W364" s="21" t="n">
        <v>0</v>
      </c>
      <c r="X364" s="21" t="n">
        <v>0</v>
      </c>
      <c r="Y364" s="21" t="n">
        <v>0</v>
      </c>
      <c r="Z364" s="21" t="n">
        <v>0</v>
      </c>
      <c r="AA364" s="21" t="n">
        <v>0</v>
      </c>
      <c r="AB364" s="21" t="n">
        <v>0</v>
      </c>
      <c r="AC364" s="21" t="n">
        <v>0</v>
      </c>
      <c r="AD364" s="21" t="n">
        <v>0</v>
      </c>
      <c r="AE364" s="21" t="n">
        <v>0</v>
      </c>
      <c r="AF364" s="21" t="n">
        <v>0</v>
      </c>
      <c r="AG364" s="21" t="n">
        <v>0</v>
      </c>
      <c r="AH364" s="21" t="n">
        <v>0</v>
      </c>
      <c r="AI364" s="21" t="n">
        <v>159.65</v>
      </c>
      <c r="AJ364" s="21" t="n">
        <v>166.17</v>
      </c>
      <c r="AK364" s="21" t="n">
        <v>254.48</v>
      </c>
      <c r="AL364" s="21" t="n">
        <v>84.39</v>
      </c>
      <c r="AM364" s="21" t="n">
        <v>50.03</v>
      </c>
      <c r="AN364" s="21" t="n">
        <v>100.05</v>
      </c>
      <c r="AO364" s="21" t="n">
        <v>37.85</v>
      </c>
      <c r="AP364" s="21" t="n">
        <v>180.96</v>
      </c>
      <c r="AQ364" s="21" t="n">
        <v>112.23</v>
      </c>
      <c r="AR364" s="21" t="n">
        <v>156.6</v>
      </c>
      <c r="AS364" s="21" t="n">
        <v>129.2</v>
      </c>
      <c r="AT364" s="21" t="n">
        <v>67.86</v>
      </c>
      <c r="AU364" s="21" t="n">
        <v>120.06</v>
      </c>
      <c r="AV364" s="21" t="n">
        <v>1003.98</v>
      </c>
      <c r="AW364" s="21" t="n">
        <v>0</v>
      </c>
      <c r="AX364" s="21" t="n">
        <v>327.12</v>
      </c>
      <c r="AY364" s="21" t="n">
        <v>142.25</v>
      </c>
      <c r="AZ364" s="21" t="n">
        <v>94.4</v>
      </c>
      <c r="BA364" s="21" t="n">
        <v>74.82</v>
      </c>
      <c r="BB364" s="21" t="n">
        <v>0</v>
      </c>
      <c r="BC364" s="21" t="n">
        <v>0</v>
      </c>
      <c r="BD364" s="21" t="n">
        <v>0</v>
      </c>
      <c r="BE364" s="21" t="n">
        <v>0</v>
      </c>
      <c r="BF364" s="21" t="n">
        <v>0</v>
      </c>
      <c r="BG364" s="21" t="n">
        <v>0</v>
      </c>
      <c r="BH364" s="21" t="n">
        <v>0</v>
      </c>
      <c r="BI364" s="21" t="n">
        <v>0.04</v>
      </c>
      <c r="BJ364" s="21" t="n">
        <v>0</v>
      </c>
      <c r="BK364" s="21" t="n">
        <v>0</v>
      </c>
      <c r="BL364" s="21" t="n">
        <v>0</v>
      </c>
      <c r="BM364" s="21" t="n">
        <v>0</v>
      </c>
      <c r="BN364" s="21" t="n">
        <v>0</v>
      </c>
      <c r="BO364" s="21" t="n">
        <v>0</v>
      </c>
      <c r="BP364" s="21" t="n">
        <v>0</v>
      </c>
      <c r="BQ364" s="21" t="n">
        <v>0.03</v>
      </c>
      <c r="BR364" s="21" t="n">
        <v>0</v>
      </c>
      <c r="BS364" s="21" t="n">
        <v>0</v>
      </c>
      <c r="BT364" s="21" t="n">
        <v>0.14</v>
      </c>
      <c r="BU364" s="21" t="n">
        <v>0.01</v>
      </c>
      <c r="BV364" s="21" t="n">
        <v>0</v>
      </c>
      <c r="BW364" s="21" t="n">
        <v>0</v>
      </c>
      <c r="BX364" s="21" t="n">
        <v>0</v>
      </c>
      <c r="BY364" s="21" t="n">
        <v>0</v>
      </c>
      <c r="BZ364" s="21" t="n">
        <v>19.55</v>
      </c>
      <c r="CB364" s="21" t="n">
        <v>0</v>
      </c>
      <c r="CD364" s="21" t="n">
        <v>0</v>
      </c>
      <c r="CE364" s="21" t="n">
        <v>0</v>
      </c>
      <c r="CF364" s="21" t="n">
        <v>0</v>
      </c>
      <c r="CG364" s="21" t="n">
        <v>0</v>
      </c>
      <c r="CH364" s="21" t="n">
        <v>0</v>
      </c>
      <c r="CI364" s="21" t="n">
        <v>0</v>
      </c>
    </row>
    <row r="365" s="23" customFormat="true" ht="13.8" hidden="false" customHeight="false" outlineLevel="0" collapsed="false">
      <c r="B365" s="23" t="s">
        <v>88</v>
      </c>
      <c r="C365" s="24"/>
      <c r="D365" s="24" t="n">
        <v>18.6</v>
      </c>
      <c r="E365" s="24" t="n">
        <v>19.08</v>
      </c>
      <c r="F365" s="24" t="n">
        <v>78.95</v>
      </c>
      <c r="G365" s="24" t="n">
        <v>551.56</v>
      </c>
      <c r="H365" s="23" t="n">
        <v>5.82</v>
      </c>
      <c r="I365" s="23" t="n">
        <v>4.73</v>
      </c>
      <c r="J365" s="23" t="n">
        <v>1.9</v>
      </c>
      <c r="K365" s="23" t="n">
        <v>0</v>
      </c>
      <c r="L365" s="23" t="n">
        <v>37.14</v>
      </c>
      <c r="M365" s="23" t="n">
        <v>35.65</v>
      </c>
      <c r="N365" s="23" t="n">
        <v>6.16</v>
      </c>
      <c r="O365" s="23" t="n">
        <v>0</v>
      </c>
      <c r="P365" s="23" t="n">
        <v>0</v>
      </c>
      <c r="Q365" s="23" t="n">
        <v>1.92</v>
      </c>
      <c r="R365" s="23" t="n">
        <v>4.96</v>
      </c>
      <c r="S365" s="23" t="n">
        <v>451.91</v>
      </c>
      <c r="T365" s="23" t="n">
        <v>1488.41</v>
      </c>
      <c r="U365" s="23" t="n">
        <v>256.39</v>
      </c>
      <c r="V365" s="23" t="n">
        <v>122.31</v>
      </c>
      <c r="W365" s="23" t="n">
        <v>299.94</v>
      </c>
      <c r="X365" s="23" t="n">
        <v>7.23</v>
      </c>
      <c r="Y365" s="23" t="n">
        <v>45.06</v>
      </c>
      <c r="Z365" s="23" t="n">
        <v>3502.26</v>
      </c>
      <c r="AA365" s="23" t="n">
        <v>760.35</v>
      </c>
      <c r="AB365" s="23" t="n">
        <v>64.51</v>
      </c>
      <c r="AC365" s="23" t="n">
        <v>0.57</v>
      </c>
      <c r="AD365" s="23" t="n">
        <v>0.31</v>
      </c>
      <c r="AE365" s="23" t="n">
        <v>5.12</v>
      </c>
      <c r="AF365" s="23" t="n">
        <v>10.08</v>
      </c>
      <c r="AG365" s="23" t="n">
        <v>149.31</v>
      </c>
      <c r="AH365" s="23" t="n">
        <v>0</v>
      </c>
      <c r="AI365" s="23" t="n">
        <v>739.03</v>
      </c>
      <c r="AJ365" s="23" t="n">
        <v>779.5</v>
      </c>
      <c r="AK365" s="23" t="n">
        <v>1181.81</v>
      </c>
      <c r="AL365" s="23" t="n">
        <v>1115.17</v>
      </c>
      <c r="AM365" s="23" t="n">
        <v>330.61</v>
      </c>
      <c r="AN365" s="23" t="n">
        <v>711.36</v>
      </c>
      <c r="AO365" s="23" t="n">
        <v>70.77</v>
      </c>
      <c r="AP365" s="23" t="n">
        <v>733.28</v>
      </c>
      <c r="AQ365" s="23" t="n">
        <v>265.23</v>
      </c>
      <c r="AR365" s="23" t="n">
        <v>434.41</v>
      </c>
      <c r="AS365" s="23" t="n">
        <v>533.14</v>
      </c>
      <c r="AT365" s="23" t="n">
        <v>355.59</v>
      </c>
      <c r="AU365" s="23" t="n">
        <v>216.93</v>
      </c>
      <c r="AV365" s="23" t="n">
        <v>1645.72</v>
      </c>
      <c r="AW365" s="23" t="n">
        <v>2.14</v>
      </c>
      <c r="AX365" s="23" t="n">
        <v>645.15</v>
      </c>
      <c r="AY365" s="23" t="n">
        <v>378</v>
      </c>
      <c r="AZ365" s="23" t="n">
        <v>479.02</v>
      </c>
      <c r="BA365" s="23" t="n">
        <v>249.97</v>
      </c>
      <c r="BB365" s="23" t="n">
        <v>0.06</v>
      </c>
      <c r="BC365" s="23" t="n">
        <v>0.02</v>
      </c>
      <c r="BD365" s="23" t="n">
        <v>0.01</v>
      </c>
      <c r="BE365" s="23" t="n">
        <v>0.03</v>
      </c>
      <c r="BF365" s="23" t="n">
        <v>0.04</v>
      </c>
      <c r="BG365" s="23" t="n">
        <v>0.15</v>
      </c>
      <c r="BH365" s="23" t="n">
        <v>0</v>
      </c>
      <c r="BI365" s="23" t="n">
        <v>0.94</v>
      </c>
      <c r="BJ365" s="23" t="n">
        <v>0</v>
      </c>
      <c r="BK365" s="23" t="n">
        <v>0.41</v>
      </c>
      <c r="BL365" s="23" t="n">
        <v>0.02</v>
      </c>
      <c r="BM365" s="23" t="n">
        <v>0.04</v>
      </c>
      <c r="BN365" s="23" t="n">
        <v>0</v>
      </c>
      <c r="BO365" s="23" t="n">
        <v>0</v>
      </c>
      <c r="BP365" s="23" t="n">
        <v>0.06</v>
      </c>
      <c r="BQ365" s="23" t="n">
        <v>2.02</v>
      </c>
      <c r="BR365" s="23" t="n">
        <v>0</v>
      </c>
      <c r="BS365" s="23" t="n">
        <v>0</v>
      </c>
      <c r="BT365" s="23" t="n">
        <v>4.51</v>
      </c>
      <c r="BU365" s="23" t="n">
        <v>0.12</v>
      </c>
      <c r="BV365" s="23" t="n">
        <v>0</v>
      </c>
      <c r="BW365" s="23" t="n">
        <v>0</v>
      </c>
      <c r="BX365" s="23" t="n">
        <v>0</v>
      </c>
      <c r="BY365" s="23" t="n">
        <v>0</v>
      </c>
      <c r="BZ365" s="23" t="n">
        <v>608.91</v>
      </c>
      <c r="CA365" s="23" t="n">
        <f aca="false">$G$365/$G$374*100</f>
        <v>40.5284716165246</v>
      </c>
      <c r="CB365" s="23" t="n">
        <v>628.77</v>
      </c>
      <c r="CD365" s="23" t="n">
        <v>0</v>
      </c>
      <c r="CE365" s="23" t="n">
        <v>0</v>
      </c>
      <c r="CF365" s="23" t="n">
        <v>0</v>
      </c>
      <c r="CG365" s="23" t="n">
        <v>0</v>
      </c>
      <c r="CH365" s="23" t="n">
        <v>0</v>
      </c>
      <c r="CI365" s="23" t="n">
        <v>0</v>
      </c>
    </row>
    <row r="366" s="13" customFormat="true" ht="13.8" hidden="false" customHeight="false" outlineLevel="0" collapsed="false">
      <c r="B366" s="13" t="s">
        <v>89</v>
      </c>
      <c r="C366" s="18"/>
      <c r="D366" s="18"/>
      <c r="E366" s="18"/>
      <c r="F366" s="18"/>
      <c r="G366" s="18"/>
    </row>
    <row r="367" s="19" customFormat="true" ht="13.8" hidden="false" customHeight="false" outlineLevel="0" collapsed="false">
      <c r="A367" s="19" t="str">
        <f aca="false">"71"</f>
        <v>71</v>
      </c>
      <c r="B367" s="19" t="s">
        <v>173</v>
      </c>
      <c r="C367" s="20" t="str">
        <f aca="false">"60"</f>
        <v>60</v>
      </c>
      <c r="D367" s="20" t="n">
        <v>1.34</v>
      </c>
      <c r="E367" s="20" t="n">
        <v>6.03</v>
      </c>
      <c r="F367" s="20" t="n">
        <v>7.77</v>
      </c>
      <c r="G367" s="20" t="n">
        <v>87.8753265684</v>
      </c>
      <c r="H367" s="19" t="n">
        <v>0.76</v>
      </c>
      <c r="I367" s="19" t="n">
        <v>3.9</v>
      </c>
      <c r="J367" s="19" t="n">
        <v>0</v>
      </c>
      <c r="K367" s="19" t="n">
        <v>0</v>
      </c>
      <c r="L367" s="19" t="n">
        <v>3.73</v>
      </c>
      <c r="M367" s="19" t="n">
        <v>2.44</v>
      </c>
      <c r="N367" s="19" t="n">
        <v>1.6</v>
      </c>
      <c r="O367" s="19" t="n">
        <v>0</v>
      </c>
      <c r="P367" s="19" t="n">
        <v>0</v>
      </c>
      <c r="Q367" s="19" t="n">
        <v>0.29</v>
      </c>
      <c r="R367" s="19" t="n">
        <v>1.65</v>
      </c>
      <c r="S367" s="19" t="n">
        <v>305.27</v>
      </c>
      <c r="T367" s="19" t="n">
        <v>193.43</v>
      </c>
      <c r="U367" s="19" t="n">
        <v>24.63</v>
      </c>
      <c r="V367" s="19" t="n">
        <v>15.46</v>
      </c>
      <c r="W367" s="19" t="n">
        <v>33.51</v>
      </c>
      <c r="X367" s="19" t="n">
        <v>0.65</v>
      </c>
      <c r="Y367" s="19" t="n">
        <v>0</v>
      </c>
      <c r="Z367" s="19" t="n">
        <v>1147.01</v>
      </c>
      <c r="AA367" s="19" t="n">
        <v>206.09</v>
      </c>
      <c r="AB367" s="19" t="n">
        <v>2.77</v>
      </c>
      <c r="AC367" s="19" t="n">
        <v>0.03</v>
      </c>
      <c r="AD367" s="19" t="n">
        <v>0.03</v>
      </c>
      <c r="AE367" s="19" t="n">
        <v>0.35</v>
      </c>
      <c r="AF367" s="19" t="n">
        <v>0.63</v>
      </c>
      <c r="AG367" s="19" t="n">
        <v>5.53</v>
      </c>
      <c r="AH367" s="19" t="n">
        <v>0</v>
      </c>
      <c r="AI367" s="19" t="n">
        <v>21.88</v>
      </c>
      <c r="AJ367" s="19" t="n">
        <v>20.37</v>
      </c>
      <c r="AK367" s="19" t="n">
        <v>32.45</v>
      </c>
      <c r="AL367" s="19" t="n">
        <v>34.9</v>
      </c>
      <c r="AM367" s="19" t="n">
        <v>8.51</v>
      </c>
      <c r="AN367" s="19" t="n">
        <v>24.13</v>
      </c>
      <c r="AO367" s="19" t="n">
        <v>7.68</v>
      </c>
      <c r="AP367" s="19" t="n">
        <v>23.57</v>
      </c>
      <c r="AQ367" s="19" t="n">
        <v>25.67</v>
      </c>
      <c r="AR367" s="19" t="n">
        <v>42.36</v>
      </c>
      <c r="AS367" s="19" t="n">
        <v>88.12</v>
      </c>
      <c r="AT367" s="19" t="n">
        <v>8.91</v>
      </c>
      <c r="AU367" s="19" t="n">
        <v>18.65</v>
      </c>
      <c r="AV367" s="19" t="n">
        <v>120.54</v>
      </c>
      <c r="AW367" s="19" t="n">
        <v>0.5</v>
      </c>
      <c r="AX367" s="19" t="n">
        <v>20.69</v>
      </c>
      <c r="AY367" s="19" t="n">
        <v>23.05</v>
      </c>
      <c r="AZ367" s="19" t="n">
        <v>18.77</v>
      </c>
      <c r="BA367" s="19" t="n">
        <v>7.23</v>
      </c>
      <c r="BB367" s="19" t="n">
        <v>0.07</v>
      </c>
      <c r="BC367" s="19" t="n">
        <v>0.03</v>
      </c>
      <c r="BD367" s="19" t="n">
        <v>0.02</v>
      </c>
      <c r="BE367" s="19" t="n">
        <v>0.04</v>
      </c>
      <c r="BF367" s="19" t="n">
        <v>0.04</v>
      </c>
      <c r="BG367" s="19" t="n">
        <v>0.2</v>
      </c>
      <c r="BH367" s="19" t="n">
        <v>0</v>
      </c>
      <c r="BI367" s="19" t="n">
        <v>0.39</v>
      </c>
      <c r="BJ367" s="19" t="n">
        <v>0</v>
      </c>
      <c r="BK367" s="19" t="n">
        <v>0.25</v>
      </c>
      <c r="BL367" s="19" t="n">
        <v>0.16</v>
      </c>
      <c r="BM367" s="19" t="n">
        <v>0.04</v>
      </c>
      <c r="BN367" s="19" t="n">
        <v>0</v>
      </c>
      <c r="BO367" s="19" t="n">
        <v>0.04</v>
      </c>
      <c r="BP367" s="19" t="n">
        <v>0.04</v>
      </c>
      <c r="BQ367" s="19" t="n">
        <v>1.44</v>
      </c>
      <c r="BR367" s="19" t="n">
        <v>0.01</v>
      </c>
      <c r="BS367" s="19" t="n">
        <v>0</v>
      </c>
      <c r="BT367" s="19" t="n">
        <v>3.49</v>
      </c>
      <c r="BU367" s="19" t="n">
        <v>0</v>
      </c>
      <c r="BV367" s="19" t="n">
        <v>0</v>
      </c>
      <c r="BW367" s="19" t="n">
        <v>0</v>
      </c>
      <c r="BX367" s="19" t="n">
        <v>0</v>
      </c>
      <c r="BY367" s="19" t="n">
        <v>0</v>
      </c>
      <c r="BZ367" s="19" t="n">
        <v>79.1</v>
      </c>
      <c r="CB367" s="19" t="n">
        <v>191.17</v>
      </c>
      <c r="CD367" s="19" t="n">
        <v>0</v>
      </c>
      <c r="CE367" s="19" t="n">
        <v>0</v>
      </c>
      <c r="CF367" s="19" t="n">
        <v>0</v>
      </c>
      <c r="CG367" s="19" t="n">
        <v>0</v>
      </c>
      <c r="CH367" s="19" t="n">
        <v>0</v>
      </c>
      <c r="CI367" s="19" t="n">
        <v>0</v>
      </c>
    </row>
    <row r="368" s="19" customFormat="true" ht="13.8" hidden="false" customHeight="false" outlineLevel="0" collapsed="false">
      <c r="A368" s="19" t="str">
        <f aca="false">"140"</f>
        <v>140</v>
      </c>
      <c r="B368" s="19" t="s">
        <v>142</v>
      </c>
      <c r="C368" s="20" t="str">
        <f aca="false">"200"</f>
        <v>200</v>
      </c>
      <c r="D368" s="20" t="n">
        <v>2.36</v>
      </c>
      <c r="E368" s="20" t="n">
        <v>2.26</v>
      </c>
      <c r="F368" s="20" t="n">
        <v>16.14</v>
      </c>
      <c r="G368" s="20" t="n">
        <v>92.8626910976</v>
      </c>
      <c r="H368" s="19" t="n">
        <v>1.42</v>
      </c>
      <c r="I368" s="19" t="n">
        <v>0.06</v>
      </c>
      <c r="J368" s="19" t="n">
        <v>1.42</v>
      </c>
      <c r="K368" s="19" t="n">
        <v>0</v>
      </c>
      <c r="L368" s="19" t="n">
        <v>1.97</v>
      </c>
      <c r="M368" s="19" t="n">
        <v>12.74</v>
      </c>
      <c r="N368" s="19" t="n">
        <v>1.43</v>
      </c>
      <c r="O368" s="19" t="n">
        <v>0</v>
      </c>
      <c r="P368" s="19" t="n">
        <v>0</v>
      </c>
      <c r="Q368" s="19" t="n">
        <v>0.16</v>
      </c>
      <c r="R368" s="19" t="n">
        <v>1.61</v>
      </c>
      <c r="S368" s="19" t="n">
        <v>278.08</v>
      </c>
      <c r="T368" s="19" t="n">
        <v>341.38</v>
      </c>
      <c r="U368" s="19" t="n">
        <v>16.92</v>
      </c>
      <c r="V368" s="19" t="n">
        <v>17.9</v>
      </c>
      <c r="W368" s="19" t="n">
        <v>48.96</v>
      </c>
      <c r="X368" s="19" t="n">
        <v>0.74</v>
      </c>
      <c r="Y368" s="19" t="n">
        <v>11.44</v>
      </c>
      <c r="Z368" s="19" t="n">
        <v>839.84</v>
      </c>
      <c r="AA368" s="19" t="n">
        <v>193.92</v>
      </c>
      <c r="AB368" s="19" t="n">
        <v>0.28</v>
      </c>
      <c r="AC368" s="19" t="n">
        <v>0.07</v>
      </c>
      <c r="AD368" s="19" t="n">
        <v>0.05</v>
      </c>
      <c r="AE368" s="19" t="n">
        <v>0.78</v>
      </c>
      <c r="AF368" s="19" t="n">
        <v>1.53</v>
      </c>
      <c r="AG368" s="19" t="n">
        <v>5.88</v>
      </c>
      <c r="AH368" s="19" t="n">
        <v>0</v>
      </c>
      <c r="AI368" s="19" t="n">
        <v>64.61</v>
      </c>
      <c r="AJ368" s="19" t="n">
        <v>66.4</v>
      </c>
      <c r="AK368" s="19" t="n">
        <v>108.04</v>
      </c>
      <c r="AL368" s="19" t="n">
        <v>71.21</v>
      </c>
      <c r="AM368" s="19" t="n">
        <v>24.92</v>
      </c>
      <c r="AN368" s="19" t="n">
        <v>58.32</v>
      </c>
      <c r="AO368" s="19" t="n">
        <v>23.14</v>
      </c>
      <c r="AP368" s="19" t="n">
        <v>72.52</v>
      </c>
      <c r="AQ368" s="19" t="n">
        <v>72.65</v>
      </c>
      <c r="AR368" s="19" t="n">
        <v>135.77</v>
      </c>
      <c r="AS368" s="19" t="n">
        <v>96.55</v>
      </c>
      <c r="AT368" s="19" t="n">
        <v>29.51</v>
      </c>
      <c r="AU368" s="19" t="n">
        <v>57.44</v>
      </c>
      <c r="AV368" s="19" t="n">
        <v>388.71</v>
      </c>
      <c r="AW368" s="19" t="n">
        <v>0.26</v>
      </c>
      <c r="AX368" s="19" t="n">
        <v>94</v>
      </c>
      <c r="AY368" s="19" t="n">
        <v>70.04</v>
      </c>
      <c r="AZ368" s="19" t="n">
        <v>44.86</v>
      </c>
      <c r="BA368" s="19" t="n">
        <v>27.55</v>
      </c>
      <c r="BB368" s="19" t="n">
        <v>0.08</v>
      </c>
      <c r="BC368" s="19" t="n">
        <v>0.02</v>
      </c>
      <c r="BD368" s="19" t="n">
        <v>0.02</v>
      </c>
      <c r="BE368" s="19" t="n">
        <v>0.04</v>
      </c>
      <c r="BF368" s="19" t="n">
        <v>0.05</v>
      </c>
      <c r="BG368" s="19" t="n">
        <v>0.17</v>
      </c>
      <c r="BH368" s="19" t="n">
        <v>0</v>
      </c>
      <c r="BI368" s="19" t="n">
        <v>0.57</v>
      </c>
      <c r="BJ368" s="19" t="n">
        <v>0</v>
      </c>
      <c r="BK368" s="19" t="n">
        <v>0.17</v>
      </c>
      <c r="BL368" s="19" t="n">
        <v>0</v>
      </c>
      <c r="BM368" s="19" t="n">
        <v>0</v>
      </c>
      <c r="BN368" s="19" t="n">
        <v>0</v>
      </c>
      <c r="BO368" s="19" t="n">
        <v>0</v>
      </c>
      <c r="BP368" s="19" t="n">
        <v>0.06</v>
      </c>
      <c r="BQ368" s="19" t="n">
        <v>0.7</v>
      </c>
      <c r="BR368" s="19" t="n">
        <v>0</v>
      </c>
      <c r="BS368" s="19" t="n">
        <v>0</v>
      </c>
      <c r="BT368" s="19" t="n">
        <v>0.13</v>
      </c>
      <c r="BU368" s="19" t="n">
        <v>0</v>
      </c>
      <c r="BV368" s="19" t="n">
        <v>0</v>
      </c>
      <c r="BW368" s="19" t="n">
        <v>0</v>
      </c>
      <c r="BX368" s="19" t="n">
        <v>0</v>
      </c>
      <c r="BY368" s="19" t="n">
        <v>0</v>
      </c>
      <c r="BZ368" s="19" t="n">
        <v>218.68</v>
      </c>
      <c r="CB368" s="19" t="n">
        <v>185.15</v>
      </c>
      <c r="CD368" s="19" t="n">
        <v>0</v>
      </c>
      <c r="CE368" s="19" t="n">
        <v>0</v>
      </c>
      <c r="CF368" s="19" t="n">
        <v>0</v>
      </c>
      <c r="CG368" s="19" t="n">
        <v>0</v>
      </c>
      <c r="CH368" s="19" t="n">
        <v>0</v>
      </c>
      <c r="CI368" s="19" t="n">
        <v>0</v>
      </c>
    </row>
    <row r="369" s="19" customFormat="true" ht="13.8" hidden="false" customHeight="false" outlineLevel="0" collapsed="false">
      <c r="A369" s="19" t="str">
        <f aca="false">"фирм"</f>
        <v>фирм</v>
      </c>
      <c r="B369" s="19" t="s">
        <v>174</v>
      </c>
      <c r="C369" s="28" t="n">
        <v>90</v>
      </c>
      <c r="D369" s="20" t="n">
        <v>10.18</v>
      </c>
      <c r="E369" s="20" t="n">
        <v>14.87</v>
      </c>
      <c r="F369" s="20" t="n">
        <v>6.26</v>
      </c>
      <c r="G369" s="20" t="n">
        <v>198.30678</v>
      </c>
      <c r="H369" s="19" t="n">
        <v>5.69</v>
      </c>
      <c r="I369" s="19" t="n">
        <v>4.55</v>
      </c>
      <c r="J369" s="19" t="n">
        <v>0</v>
      </c>
      <c r="K369" s="19" t="n">
        <v>0</v>
      </c>
      <c r="L369" s="19" t="n">
        <v>2.66</v>
      </c>
      <c r="M369" s="19" t="n">
        <v>2.74</v>
      </c>
      <c r="N369" s="19" t="n">
        <v>0.86</v>
      </c>
      <c r="O369" s="19" t="n">
        <v>0</v>
      </c>
      <c r="P369" s="19" t="n">
        <v>0</v>
      </c>
      <c r="Q369" s="19" t="n">
        <v>0.21</v>
      </c>
      <c r="R369" s="19" t="n">
        <v>1.3</v>
      </c>
      <c r="S369" s="19" t="n">
        <v>180.2</v>
      </c>
      <c r="T369" s="19" t="n">
        <v>131.86</v>
      </c>
      <c r="U369" s="19" t="n">
        <v>32.43</v>
      </c>
      <c r="V369" s="19" t="n">
        <v>13.3</v>
      </c>
      <c r="W369" s="19" t="n">
        <v>102.81</v>
      </c>
      <c r="X369" s="19" t="n">
        <v>0.94</v>
      </c>
      <c r="Y369" s="19" t="n">
        <v>41.18</v>
      </c>
      <c r="Z369" s="19" t="n">
        <v>13.14</v>
      </c>
      <c r="AA369" s="19" t="n">
        <v>71.74</v>
      </c>
      <c r="AB369" s="19" t="n">
        <v>3.54</v>
      </c>
      <c r="AC369" s="19" t="n">
        <v>0.05</v>
      </c>
      <c r="AD369" s="19" t="n">
        <v>0.09</v>
      </c>
      <c r="AE369" s="19" t="n">
        <v>3.71</v>
      </c>
      <c r="AF369" s="19" t="n">
        <v>7.26</v>
      </c>
      <c r="AG369" s="19" t="n">
        <v>1.38</v>
      </c>
      <c r="AH369" s="19" t="n">
        <v>0</v>
      </c>
      <c r="AI369" s="19" t="n">
        <v>553.23</v>
      </c>
      <c r="AJ369" s="19" t="n">
        <v>595.43</v>
      </c>
      <c r="AK369" s="19" t="n">
        <v>871.82</v>
      </c>
      <c r="AL369" s="19" t="n">
        <v>1020.79</v>
      </c>
      <c r="AM369" s="19" t="n">
        <v>261.73</v>
      </c>
      <c r="AN369" s="19" t="n">
        <v>494.21</v>
      </c>
      <c r="AO369" s="19" t="n">
        <v>9.18</v>
      </c>
      <c r="AP369" s="19" t="n">
        <v>500.1</v>
      </c>
      <c r="AQ369" s="19" t="n">
        <v>11.89</v>
      </c>
      <c r="AR369" s="19" t="n">
        <v>14.43</v>
      </c>
      <c r="AS369" s="19" t="n">
        <v>12.25</v>
      </c>
      <c r="AT369" s="19" t="n">
        <v>254.15</v>
      </c>
      <c r="AU369" s="19" t="n">
        <v>12.61</v>
      </c>
      <c r="AV369" s="19" t="n">
        <v>110.92</v>
      </c>
      <c r="AW369" s="19" t="n">
        <v>0</v>
      </c>
      <c r="AX369" s="19" t="n">
        <v>34.93</v>
      </c>
      <c r="AY369" s="19" t="n">
        <v>18.01</v>
      </c>
      <c r="AZ369" s="19" t="n">
        <v>327.47</v>
      </c>
      <c r="BA369" s="19" t="n">
        <v>118.49</v>
      </c>
      <c r="BB369" s="19" t="n">
        <v>0</v>
      </c>
      <c r="BC369" s="19" t="n">
        <v>0</v>
      </c>
      <c r="BD369" s="19" t="n">
        <v>0</v>
      </c>
      <c r="BE369" s="19" t="n">
        <v>0</v>
      </c>
      <c r="BF369" s="19" t="n">
        <v>0</v>
      </c>
      <c r="BG369" s="19" t="n">
        <v>0</v>
      </c>
      <c r="BH369" s="19" t="n">
        <v>0</v>
      </c>
      <c r="BI369" s="19" t="n">
        <v>0.31</v>
      </c>
      <c r="BJ369" s="19" t="n">
        <v>0</v>
      </c>
      <c r="BK369" s="19" t="n">
        <v>0.2</v>
      </c>
      <c r="BL369" s="19" t="n">
        <v>0.01</v>
      </c>
      <c r="BM369" s="19" t="n">
        <v>0.03</v>
      </c>
      <c r="BN369" s="19" t="n">
        <v>0</v>
      </c>
      <c r="BO369" s="19" t="n">
        <v>0</v>
      </c>
      <c r="BP369" s="19" t="n">
        <v>0</v>
      </c>
      <c r="BQ369" s="19" t="n">
        <v>1.17</v>
      </c>
      <c r="BR369" s="19" t="n">
        <v>0</v>
      </c>
      <c r="BS369" s="19" t="n">
        <v>0</v>
      </c>
      <c r="BT369" s="19" t="n">
        <v>2.91</v>
      </c>
      <c r="BU369" s="19" t="n">
        <v>0</v>
      </c>
      <c r="BV369" s="19" t="n">
        <v>0</v>
      </c>
      <c r="BW369" s="19" t="n">
        <v>0</v>
      </c>
      <c r="BX369" s="19" t="n">
        <v>0</v>
      </c>
      <c r="BY369" s="19" t="n">
        <v>0</v>
      </c>
      <c r="BZ369" s="19" t="n">
        <v>70.32</v>
      </c>
      <c r="CB369" s="19" t="n">
        <v>43.37</v>
      </c>
      <c r="CD369" s="19" t="n">
        <v>0</v>
      </c>
      <c r="CE369" s="19" t="n">
        <v>0</v>
      </c>
      <c r="CF369" s="19" t="n">
        <v>0</v>
      </c>
      <c r="CG369" s="19" t="n">
        <v>0</v>
      </c>
      <c r="CH369" s="19" t="n">
        <v>0</v>
      </c>
      <c r="CI369" s="19" t="n">
        <v>0</v>
      </c>
    </row>
    <row r="370" s="19" customFormat="true" ht="13.8" hidden="false" customHeight="false" outlineLevel="0" collapsed="false">
      <c r="A370" s="19" t="str">
        <f aca="false">"508"</f>
        <v>508</v>
      </c>
      <c r="B370" s="19" t="s">
        <v>144</v>
      </c>
      <c r="C370" s="20" t="str">
        <f aca="false">"150"</f>
        <v>150</v>
      </c>
      <c r="D370" s="20" t="n">
        <v>8.32</v>
      </c>
      <c r="E370" s="20" t="n">
        <v>7.33</v>
      </c>
      <c r="F370" s="20" t="n">
        <v>42.27</v>
      </c>
      <c r="G370" s="20" t="n">
        <v>257.545755</v>
      </c>
      <c r="H370" s="19" t="n">
        <v>3.95</v>
      </c>
      <c r="I370" s="19" t="n">
        <v>0.17</v>
      </c>
      <c r="J370" s="19" t="n">
        <v>0</v>
      </c>
      <c r="K370" s="19" t="n">
        <v>0</v>
      </c>
      <c r="L370" s="19" t="n">
        <v>0.85</v>
      </c>
      <c r="M370" s="19" t="n">
        <v>34.4</v>
      </c>
      <c r="N370" s="19" t="n">
        <v>7.02</v>
      </c>
      <c r="O370" s="19" t="n">
        <v>0</v>
      </c>
      <c r="P370" s="19" t="n">
        <v>0</v>
      </c>
      <c r="Q370" s="19" t="n">
        <v>0</v>
      </c>
      <c r="R370" s="19" t="n">
        <v>2.03</v>
      </c>
      <c r="S370" s="19" t="n">
        <v>235.89</v>
      </c>
      <c r="T370" s="19" t="n">
        <v>426.65</v>
      </c>
      <c r="U370" s="19" t="n">
        <v>51.49</v>
      </c>
      <c r="V370" s="19" t="n">
        <v>148.92</v>
      </c>
      <c r="W370" s="19" t="n">
        <v>215.94</v>
      </c>
      <c r="X370" s="19" t="n">
        <v>4.67</v>
      </c>
      <c r="Y370" s="19" t="n">
        <v>30</v>
      </c>
      <c r="Z370" s="19" t="n">
        <v>114.24</v>
      </c>
      <c r="AA370" s="19" t="n">
        <v>52.98</v>
      </c>
      <c r="AB370" s="19" t="n">
        <v>0.94</v>
      </c>
      <c r="AC370" s="19" t="n">
        <v>0.23</v>
      </c>
      <c r="AD370" s="19" t="n">
        <v>0.14</v>
      </c>
      <c r="AE370" s="19" t="n">
        <v>2.49</v>
      </c>
      <c r="AF370" s="19" t="n">
        <v>5.51</v>
      </c>
      <c r="AG370" s="19" t="n">
        <v>3.15</v>
      </c>
      <c r="AH370" s="19" t="n">
        <v>0</v>
      </c>
      <c r="AI370" s="19" t="n">
        <v>0</v>
      </c>
      <c r="AJ370" s="19" t="n">
        <v>0</v>
      </c>
      <c r="AK370" s="19" t="n">
        <v>505.83</v>
      </c>
      <c r="AL370" s="19" t="n">
        <v>363.69</v>
      </c>
      <c r="AM370" s="19" t="n">
        <v>220.96</v>
      </c>
      <c r="AN370" s="19" t="n">
        <v>315.48</v>
      </c>
      <c r="AO370" s="19" t="n">
        <v>123.06</v>
      </c>
      <c r="AP370" s="19" t="n">
        <v>403.07</v>
      </c>
      <c r="AQ370" s="19" t="n">
        <v>407.79</v>
      </c>
      <c r="AR370" s="19" t="n">
        <v>815.87</v>
      </c>
      <c r="AS370" s="19" t="n">
        <v>798.66</v>
      </c>
      <c r="AT370" s="19" t="n">
        <v>209.15</v>
      </c>
      <c r="AU370" s="19" t="n">
        <v>478.74</v>
      </c>
      <c r="AV370" s="19" t="n">
        <v>1581.55</v>
      </c>
      <c r="AW370" s="19" t="n">
        <v>1.21</v>
      </c>
      <c r="AX370" s="19" t="n">
        <v>430.99</v>
      </c>
      <c r="AY370" s="19" t="n">
        <v>470.99</v>
      </c>
      <c r="AZ370" s="19" t="n">
        <v>294.87</v>
      </c>
      <c r="BA370" s="19" t="n">
        <v>232.02</v>
      </c>
      <c r="BB370" s="19" t="n">
        <v>0.26</v>
      </c>
      <c r="BC370" s="19" t="n">
        <v>0.14</v>
      </c>
      <c r="BD370" s="19" t="n">
        <v>0.08</v>
      </c>
      <c r="BE370" s="19" t="n">
        <v>0.16</v>
      </c>
      <c r="BF370" s="19" t="n">
        <v>0.19</v>
      </c>
      <c r="BG370" s="19" t="n">
        <v>0.61</v>
      </c>
      <c r="BH370" s="19" t="n">
        <v>0.02</v>
      </c>
      <c r="BI370" s="19" t="n">
        <v>2</v>
      </c>
      <c r="BJ370" s="19" t="n">
        <v>0.01</v>
      </c>
      <c r="BK370" s="19" t="n">
        <v>0.54</v>
      </c>
      <c r="BL370" s="19" t="n">
        <v>0.01</v>
      </c>
      <c r="BM370" s="19" t="n">
        <v>0.03</v>
      </c>
      <c r="BN370" s="19" t="n">
        <v>0</v>
      </c>
      <c r="BO370" s="19" t="n">
        <v>0.11</v>
      </c>
      <c r="BP370" s="19" t="n">
        <v>0.19</v>
      </c>
      <c r="BQ370" s="19" t="n">
        <v>2.06</v>
      </c>
      <c r="BR370" s="19" t="n">
        <v>0.01</v>
      </c>
      <c r="BS370" s="19" t="n">
        <v>0</v>
      </c>
      <c r="BT370" s="19" t="n">
        <v>0.77</v>
      </c>
      <c r="BU370" s="19" t="n">
        <v>0.13</v>
      </c>
      <c r="BV370" s="19" t="n">
        <v>0.06</v>
      </c>
      <c r="BW370" s="19" t="n">
        <v>0</v>
      </c>
      <c r="BX370" s="19" t="n">
        <v>0</v>
      </c>
      <c r="BY370" s="19" t="n">
        <v>0</v>
      </c>
      <c r="BZ370" s="19" t="n">
        <v>116.54</v>
      </c>
      <c r="CB370" s="19" t="n">
        <v>49.04</v>
      </c>
      <c r="CD370" s="19" t="n">
        <v>0</v>
      </c>
      <c r="CE370" s="19" t="n">
        <v>0</v>
      </c>
      <c r="CF370" s="19" t="n">
        <v>0</v>
      </c>
      <c r="CG370" s="19" t="n">
        <v>0</v>
      </c>
      <c r="CH370" s="19" t="n">
        <v>0</v>
      </c>
      <c r="CI370" s="19" t="n">
        <v>0</v>
      </c>
    </row>
    <row r="371" s="19" customFormat="true" ht="13.8" hidden="false" customHeight="false" outlineLevel="0" collapsed="false">
      <c r="A371" s="19" t="str">
        <f aca="false">"686"</f>
        <v>686</v>
      </c>
      <c r="B371" s="19" t="s">
        <v>112</v>
      </c>
      <c r="C371" s="28" t="n">
        <v>200</v>
      </c>
      <c r="D371" s="20" t="n">
        <v>0.1</v>
      </c>
      <c r="E371" s="20" t="n">
        <v>0.02</v>
      </c>
      <c r="F371" s="20" t="n">
        <v>10.16</v>
      </c>
      <c r="G371" s="20" t="n">
        <v>40.11058</v>
      </c>
      <c r="H371" s="19" t="n">
        <v>0.01</v>
      </c>
      <c r="I371" s="19" t="n">
        <v>0</v>
      </c>
      <c r="J371" s="19" t="n">
        <v>0</v>
      </c>
      <c r="K371" s="19" t="n">
        <v>0</v>
      </c>
      <c r="L371" s="19" t="n">
        <v>10</v>
      </c>
      <c r="M371" s="19" t="n">
        <v>0</v>
      </c>
      <c r="N371" s="19" t="n">
        <v>0.16</v>
      </c>
      <c r="O371" s="19" t="n">
        <v>0</v>
      </c>
      <c r="P371" s="19" t="n">
        <v>0</v>
      </c>
      <c r="Q371" s="19" t="n">
        <v>0.41</v>
      </c>
      <c r="R371" s="19" t="n">
        <v>0.06</v>
      </c>
      <c r="S371" s="19" t="n">
        <v>40.62</v>
      </c>
      <c r="T371" s="19" t="n">
        <v>519.26</v>
      </c>
      <c r="U371" s="19" t="n">
        <v>74.89</v>
      </c>
      <c r="V371" s="19" t="n">
        <v>50.26</v>
      </c>
      <c r="W371" s="19" t="n">
        <v>57.57</v>
      </c>
      <c r="X371" s="19" t="n">
        <v>1.04</v>
      </c>
      <c r="Y371" s="19" t="n">
        <v>0.08</v>
      </c>
      <c r="Z371" s="19" t="n">
        <v>180.65</v>
      </c>
      <c r="AA371" s="19" t="n">
        <v>34.22</v>
      </c>
      <c r="AB371" s="19" t="n">
        <v>0.62</v>
      </c>
      <c r="AC371" s="19" t="n">
        <v>0.05</v>
      </c>
      <c r="AD371" s="19" t="n">
        <v>0.06</v>
      </c>
      <c r="AE371" s="19" t="n">
        <v>0.7</v>
      </c>
      <c r="AF371" s="19" t="n">
        <v>1.04</v>
      </c>
      <c r="AG371" s="19" t="n">
        <v>13.15</v>
      </c>
      <c r="AH371" s="19" t="n">
        <v>0</v>
      </c>
      <c r="AI371" s="19" t="n">
        <v>0.99</v>
      </c>
      <c r="AJ371" s="19" t="n">
        <v>1.13</v>
      </c>
      <c r="AK371" s="19" t="n">
        <v>25.68</v>
      </c>
      <c r="AL371" s="19" t="n">
        <v>28</v>
      </c>
      <c r="AM371" s="19" t="n">
        <v>20.26</v>
      </c>
      <c r="AN371" s="19" t="n">
        <v>100.51</v>
      </c>
      <c r="AO371" s="19" t="n">
        <v>4.3</v>
      </c>
      <c r="AP371" s="19" t="n">
        <v>26.83</v>
      </c>
      <c r="AQ371" s="19" t="n">
        <v>49.95</v>
      </c>
      <c r="AR371" s="19" t="n">
        <v>158.24</v>
      </c>
      <c r="AS371" s="19" t="n">
        <v>142.92</v>
      </c>
      <c r="AT371" s="19" t="n">
        <v>21.35</v>
      </c>
      <c r="AU371" s="19" t="n">
        <v>11.8</v>
      </c>
      <c r="AV371" s="19" t="n">
        <v>180.22</v>
      </c>
      <c r="AW371" s="19" t="n">
        <v>0.53</v>
      </c>
      <c r="AX371" s="19" t="n">
        <v>197.26</v>
      </c>
      <c r="AY371" s="19" t="n">
        <v>138.21</v>
      </c>
      <c r="AZ371" s="19" t="n">
        <v>20.47</v>
      </c>
      <c r="BA371" s="19" t="n">
        <v>29.95</v>
      </c>
      <c r="BB371" s="19" t="n">
        <v>0</v>
      </c>
      <c r="BC371" s="19" t="n">
        <v>0</v>
      </c>
      <c r="BD371" s="19" t="n">
        <v>0</v>
      </c>
      <c r="BE371" s="19" t="n">
        <v>0</v>
      </c>
      <c r="BF371" s="19" t="n">
        <v>0</v>
      </c>
      <c r="BG371" s="19" t="n">
        <v>0</v>
      </c>
      <c r="BH371" s="19" t="n">
        <v>0</v>
      </c>
      <c r="BI371" s="19" t="n">
        <v>0.08</v>
      </c>
      <c r="BJ371" s="19" t="n">
        <v>0</v>
      </c>
      <c r="BK371" s="19" t="n">
        <v>0.01</v>
      </c>
      <c r="BL371" s="19" t="n">
        <v>0</v>
      </c>
      <c r="BM371" s="19" t="n">
        <v>0</v>
      </c>
      <c r="BN371" s="19" t="n">
        <v>0</v>
      </c>
      <c r="BO371" s="19" t="n">
        <v>0</v>
      </c>
      <c r="BP371" s="19" t="n">
        <v>0.01</v>
      </c>
      <c r="BQ371" s="19" t="n">
        <v>0.05</v>
      </c>
      <c r="BR371" s="19" t="n">
        <v>0</v>
      </c>
      <c r="BS371" s="19" t="n">
        <v>0</v>
      </c>
      <c r="BT371" s="19" t="n">
        <v>0.03</v>
      </c>
      <c r="BU371" s="19" t="n">
        <v>0.11</v>
      </c>
      <c r="BV371" s="19" t="n">
        <v>0</v>
      </c>
      <c r="BW371" s="19" t="n">
        <v>0</v>
      </c>
      <c r="BX371" s="19" t="n">
        <v>0</v>
      </c>
      <c r="BY371" s="19" t="n">
        <v>0</v>
      </c>
      <c r="BZ371" s="19" t="n">
        <v>206.35</v>
      </c>
      <c r="CB371" s="19" t="n">
        <v>30.19</v>
      </c>
      <c r="CD371" s="19" t="n">
        <v>0</v>
      </c>
      <c r="CE371" s="19" t="n">
        <v>0</v>
      </c>
      <c r="CF371" s="19" t="n">
        <v>0</v>
      </c>
      <c r="CG371" s="19" t="n">
        <v>0</v>
      </c>
      <c r="CH371" s="19" t="n">
        <v>0</v>
      </c>
      <c r="CI371" s="19" t="n">
        <v>0</v>
      </c>
    </row>
    <row r="372" s="21" customFormat="true" ht="13.8" hidden="false" customHeight="false" outlineLevel="0" collapsed="false">
      <c r="B372" s="21" t="s">
        <v>95</v>
      </c>
      <c r="C372" s="22" t="str">
        <f aca="false">"70"</f>
        <v>70</v>
      </c>
      <c r="D372" s="22" t="n">
        <v>4.53</v>
      </c>
      <c r="E372" s="22" t="n">
        <v>0.82</v>
      </c>
      <c r="F372" s="22" t="n">
        <v>28.61</v>
      </c>
      <c r="G372" s="22" t="n">
        <v>132.65868</v>
      </c>
      <c r="H372" s="21" t="n">
        <v>0.14</v>
      </c>
      <c r="I372" s="21" t="n">
        <v>0</v>
      </c>
      <c r="J372" s="21" t="n">
        <v>0</v>
      </c>
      <c r="K372" s="21" t="n">
        <v>0</v>
      </c>
      <c r="L372" s="21" t="n">
        <v>0.82</v>
      </c>
      <c r="M372" s="21" t="n">
        <v>22.09</v>
      </c>
      <c r="N372" s="21" t="n">
        <v>5.69</v>
      </c>
      <c r="O372" s="21" t="n">
        <v>0</v>
      </c>
      <c r="P372" s="21" t="n">
        <v>0</v>
      </c>
      <c r="Q372" s="21" t="n">
        <v>0.69</v>
      </c>
      <c r="R372" s="21" t="n">
        <v>1.72</v>
      </c>
      <c r="S372" s="21" t="n">
        <v>418.46</v>
      </c>
      <c r="T372" s="21" t="n">
        <v>168.07</v>
      </c>
      <c r="U372" s="21" t="n">
        <v>24.01</v>
      </c>
      <c r="V372" s="21" t="n">
        <v>32.24</v>
      </c>
      <c r="W372" s="21" t="n">
        <v>108.39</v>
      </c>
      <c r="X372" s="21" t="n">
        <v>2.68</v>
      </c>
      <c r="Y372" s="21" t="n">
        <v>0</v>
      </c>
      <c r="Z372" s="21" t="n">
        <v>3.43</v>
      </c>
      <c r="AA372" s="21" t="n">
        <v>0.7</v>
      </c>
      <c r="AB372" s="21" t="n">
        <v>0.98</v>
      </c>
      <c r="AC372" s="21" t="n">
        <v>0.12</v>
      </c>
      <c r="AD372" s="21" t="n">
        <v>0.05</v>
      </c>
      <c r="AE372" s="21" t="n">
        <v>0.48</v>
      </c>
      <c r="AF372" s="21" t="n">
        <v>1.4</v>
      </c>
      <c r="AG372" s="21" t="n">
        <v>0</v>
      </c>
      <c r="AH372" s="21" t="n">
        <v>0</v>
      </c>
      <c r="AI372" s="21" t="n">
        <v>220.89</v>
      </c>
      <c r="AJ372" s="21" t="n">
        <v>170.13</v>
      </c>
      <c r="AK372" s="21" t="n">
        <v>292.92</v>
      </c>
      <c r="AL372" s="21" t="n">
        <v>152.98</v>
      </c>
      <c r="AM372" s="21" t="n">
        <v>63.8</v>
      </c>
      <c r="AN372" s="21" t="n">
        <v>135.83</v>
      </c>
      <c r="AO372" s="21" t="n">
        <v>54.88</v>
      </c>
      <c r="AP372" s="21" t="n">
        <v>254.51</v>
      </c>
      <c r="AQ372" s="21" t="n">
        <v>203.74</v>
      </c>
      <c r="AR372" s="21" t="n">
        <v>199.63</v>
      </c>
      <c r="AS372" s="21" t="n">
        <v>318.3</v>
      </c>
      <c r="AT372" s="21" t="n">
        <v>85.06</v>
      </c>
      <c r="AU372" s="21" t="n">
        <v>212.66</v>
      </c>
      <c r="AV372" s="21" t="n">
        <v>1048.89</v>
      </c>
      <c r="AW372" s="21" t="n">
        <v>0</v>
      </c>
      <c r="AX372" s="21" t="n">
        <v>360.84</v>
      </c>
      <c r="AY372" s="21" t="n">
        <v>199.63</v>
      </c>
      <c r="AZ372" s="21" t="n">
        <v>123.48</v>
      </c>
      <c r="BA372" s="21" t="n">
        <v>89.18</v>
      </c>
      <c r="BB372" s="21" t="n">
        <v>0</v>
      </c>
      <c r="BC372" s="21" t="n">
        <v>0</v>
      </c>
      <c r="BD372" s="21" t="n">
        <v>0</v>
      </c>
      <c r="BE372" s="21" t="n">
        <v>0</v>
      </c>
      <c r="BF372" s="21" t="n">
        <v>0</v>
      </c>
      <c r="BG372" s="21" t="n">
        <v>0</v>
      </c>
      <c r="BH372" s="21" t="n">
        <v>0</v>
      </c>
      <c r="BI372" s="21" t="n">
        <v>0.1</v>
      </c>
      <c r="BJ372" s="21" t="n">
        <v>0</v>
      </c>
      <c r="BK372" s="21" t="n">
        <v>0.01</v>
      </c>
      <c r="BL372" s="21" t="n">
        <v>0.01</v>
      </c>
      <c r="BM372" s="21" t="n">
        <v>0</v>
      </c>
      <c r="BN372" s="21" t="n">
        <v>0</v>
      </c>
      <c r="BO372" s="21" t="n">
        <v>0</v>
      </c>
      <c r="BP372" s="21" t="n">
        <v>0.01</v>
      </c>
      <c r="BQ372" s="21" t="n">
        <v>0.08</v>
      </c>
      <c r="BR372" s="21" t="n">
        <v>0</v>
      </c>
      <c r="BS372" s="21" t="n">
        <v>0</v>
      </c>
      <c r="BT372" s="21" t="n">
        <v>0.33</v>
      </c>
      <c r="BU372" s="21" t="n">
        <v>0.05</v>
      </c>
      <c r="BV372" s="21" t="n">
        <v>0</v>
      </c>
      <c r="BW372" s="21" t="n">
        <v>0</v>
      </c>
      <c r="BX372" s="21" t="n">
        <v>0</v>
      </c>
      <c r="BY372" s="21" t="n">
        <v>0</v>
      </c>
      <c r="BZ372" s="21" t="n">
        <v>32.9</v>
      </c>
      <c r="CB372" s="21" t="n">
        <v>0.57</v>
      </c>
      <c r="CD372" s="21" t="n">
        <v>0</v>
      </c>
      <c r="CE372" s="21" t="n">
        <v>0</v>
      </c>
      <c r="CF372" s="21" t="n">
        <v>0</v>
      </c>
      <c r="CG372" s="21" t="n">
        <v>0</v>
      </c>
      <c r="CH372" s="21" t="n">
        <v>0</v>
      </c>
      <c r="CI372" s="21" t="n">
        <v>0</v>
      </c>
    </row>
    <row r="373" s="23" customFormat="true" ht="13.8" hidden="false" customHeight="false" outlineLevel="0" collapsed="false">
      <c r="B373" s="23" t="s">
        <v>96</v>
      </c>
      <c r="C373" s="24"/>
      <c r="D373" s="24" t="n">
        <f aca="false">SUM(D367:D372)</f>
        <v>26.83</v>
      </c>
      <c r="E373" s="24" t="n">
        <f aca="false">SUM(E367:E372)</f>
        <v>31.33</v>
      </c>
      <c r="F373" s="24" t="n">
        <f aca="false">SUM(F367:F372)</f>
        <v>111.21</v>
      </c>
      <c r="G373" s="24" t="n">
        <f aca="false">SUM(G367:G372)</f>
        <v>809.359812666</v>
      </c>
      <c r="H373" s="23" t="n">
        <f aca="false">SUM(H367:H372)</f>
        <v>11.97</v>
      </c>
      <c r="I373" s="23" t="n">
        <f aca="false">SUM(I367:I372)</f>
        <v>8.68</v>
      </c>
      <c r="J373" s="23" t="n">
        <f aca="false">SUM(J367:J372)</f>
        <v>1.42</v>
      </c>
      <c r="K373" s="23" t="n">
        <f aca="false">SUM(K367:K372)</f>
        <v>0</v>
      </c>
      <c r="L373" s="23" t="n">
        <f aca="false">SUM(L367:L372)</f>
        <v>20.03</v>
      </c>
      <c r="M373" s="23" t="n">
        <f aca="false">SUM(M367:M372)</f>
        <v>74.41</v>
      </c>
      <c r="N373" s="23" t="n">
        <f aca="false">SUM(N367:N372)</f>
        <v>16.76</v>
      </c>
      <c r="O373" s="23" t="n">
        <f aca="false">SUM(O367:O372)</f>
        <v>0</v>
      </c>
      <c r="P373" s="23" t="n">
        <f aca="false">SUM(P367:P372)</f>
        <v>0</v>
      </c>
      <c r="Q373" s="23" t="n">
        <f aca="false">SUM(Q367:Q372)</f>
        <v>1.76</v>
      </c>
      <c r="R373" s="23" t="n">
        <f aca="false">SUM(R367:R372)</f>
        <v>8.37</v>
      </c>
      <c r="S373" s="23" t="n">
        <f aca="false">SUM(S367:S372)</f>
        <v>1458.52</v>
      </c>
      <c r="T373" s="23" t="n">
        <f aca="false">SUM(T367:T372)</f>
        <v>1780.65</v>
      </c>
      <c r="U373" s="23" t="n">
        <f aca="false">SUM(U367:U372)</f>
        <v>224.37</v>
      </c>
      <c r="V373" s="23" t="n">
        <f aca="false">SUM(V367:V372)</f>
        <v>278.08</v>
      </c>
      <c r="W373" s="23" t="n">
        <f aca="false">SUM(W367:W372)</f>
        <v>567.18</v>
      </c>
      <c r="X373" s="23" t="n">
        <f aca="false">SUM(X367:X372)</f>
        <v>10.72</v>
      </c>
      <c r="Y373" s="23" t="n">
        <f aca="false">SUM(Y367:Y372)</f>
        <v>82.7</v>
      </c>
      <c r="Z373" s="23" t="n">
        <f aca="false">SUM(Z367:Z372)</f>
        <v>2298.31</v>
      </c>
      <c r="AA373" s="23" t="n">
        <f aca="false">SUM(AA367:AA372)</f>
        <v>559.65</v>
      </c>
      <c r="AB373" s="23" t="n">
        <f aca="false">SUM(AB367:AB372)</f>
        <v>9.13</v>
      </c>
      <c r="AC373" s="23" t="n">
        <f aca="false">SUM(AC367:AC372)</f>
        <v>0.55</v>
      </c>
      <c r="AD373" s="23" t="n">
        <f aca="false">SUM(AD367:AD372)</f>
        <v>0.42</v>
      </c>
      <c r="AE373" s="23" t="n">
        <f aca="false">SUM(AE367:AE372)</f>
        <v>8.51</v>
      </c>
      <c r="AF373" s="23" t="n">
        <f aca="false">SUM(AF367:AF372)</f>
        <v>17.37</v>
      </c>
      <c r="AG373" s="23" t="n">
        <f aca="false">SUM(AG367:AG372)</f>
        <v>29.09</v>
      </c>
      <c r="AH373" s="23" t="n">
        <f aca="false">SUM(AH367:AH372)</f>
        <v>0</v>
      </c>
      <c r="AI373" s="23" t="n">
        <f aca="false">SUM(AI367:AI372)</f>
        <v>861.6</v>
      </c>
      <c r="AJ373" s="23" t="n">
        <f aca="false">SUM(AJ367:AJ372)</f>
        <v>853.46</v>
      </c>
      <c r="AK373" s="23" t="n">
        <f aca="false">SUM(AK367:AK372)</f>
        <v>1836.74</v>
      </c>
      <c r="AL373" s="23" t="n">
        <f aca="false">SUM(AL367:AL372)</f>
        <v>1671.57</v>
      </c>
      <c r="AM373" s="23" t="n">
        <f aca="false">SUM(AM367:AM372)</f>
        <v>600.18</v>
      </c>
      <c r="AN373" s="23" t="n">
        <f aca="false">SUM(AN367:AN372)</f>
        <v>1128.48</v>
      </c>
      <c r="AO373" s="23" t="n">
        <f aca="false">SUM(AO367:AO372)</f>
        <v>222.24</v>
      </c>
      <c r="AP373" s="23" t="n">
        <f aca="false">SUM(AP367:AP372)</f>
        <v>1280.6</v>
      </c>
      <c r="AQ373" s="23" t="n">
        <f aca="false">SUM(AQ367:AQ372)</f>
        <v>771.69</v>
      </c>
      <c r="AR373" s="23" t="n">
        <f aca="false">SUM(AR367:AR372)</f>
        <v>1366.3</v>
      </c>
      <c r="AS373" s="23" t="n">
        <f aca="false">SUM(AS367:AS372)</f>
        <v>1456.8</v>
      </c>
      <c r="AT373" s="23" t="n">
        <f aca="false">SUM(AT367:AT372)</f>
        <v>608.13</v>
      </c>
      <c r="AU373" s="23" t="n">
        <f aca="false">SUM(AU367:AU372)</f>
        <v>791.9</v>
      </c>
      <c r="AV373" s="23" t="n">
        <f aca="false">SUM(AV367:AV372)</f>
        <v>3430.83</v>
      </c>
      <c r="AW373" s="23" t="n">
        <f aca="false">SUM(AW367:AW372)</f>
        <v>2.5</v>
      </c>
      <c r="AX373" s="23" t="n">
        <f aca="false">SUM(AX367:AX372)</f>
        <v>1138.71</v>
      </c>
      <c r="AY373" s="23" t="n">
        <f aca="false">SUM(AY367:AY372)</f>
        <v>919.93</v>
      </c>
      <c r="AZ373" s="23" t="n">
        <f aca="false">SUM(AZ367:AZ372)</f>
        <v>829.92</v>
      </c>
      <c r="BA373" s="23" t="n">
        <f aca="false">SUM(BA367:BA372)</f>
        <v>504.42</v>
      </c>
      <c r="BB373" s="23" t="n">
        <f aca="false">SUM(BB367:BB372)</f>
        <v>0.41</v>
      </c>
      <c r="BC373" s="23" t="n">
        <f aca="false">SUM(BC367:BC372)</f>
        <v>0.19</v>
      </c>
      <c r="BD373" s="23" t="n">
        <f aca="false">SUM(BD367:BD372)</f>
        <v>0.12</v>
      </c>
      <c r="BE373" s="23" t="n">
        <f aca="false">SUM(BE367:BE372)</f>
        <v>0.24</v>
      </c>
      <c r="BF373" s="23" t="n">
        <f aca="false">SUM(BF367:BF372)</f>
        <v>0.28</v>
      </c>
      <c r="BG373" s="23" t="n">
        <f aca="false">SUM(BG367:BG372)</f>
        <v>0.98</v>
      </c>
      <c r="BH373" s="23" t="n">
        <f aca="false">SUM(BH367:BH372)</f>
        <v>0.02</v>
      </c>
      <c r="BI373" s="23" t="n">
        <f aca="false">SUM(BI367:BI372)</f>
        <v>3.45</v>
      </c>
      <c r="BJ373" s="23" t="n">
        <f aca="false">SUM(BJ367:BJ372)</f>
        <v>0.01</v>
      </c>
      <c r="BK373" s="23" t="n">
        <f aca="false">SUM(BK367:BK372)</f>
        <v>1.18</v>
      </c>
      <c r="BL373" s="23" t="n">
        <f aca="false">SUM(BL367:BL372)</f>
        <v>0.19</v>
      </c>
      <c r="BM373" s="23" t="n">
        <f aca="false">SUM(BM367:BM372)</f>
        <v>0.1</v>
      </c>
      <c r="BN373" s="23" t="n">
        <f aca="false">SUM(BN367:BN372)</f>
        <v>0</v>
      </c>
      <c r="BO373" s="23" t="n">
        <f aca="false">SUM(BO367:BO372)</f>
        <v>0.15</v>
      </c>
      <c r="BP373" s="23" t="n">
        <f aca="false">SUM(BP367:BP372)</f>
        <v>0.31</v>
      </c>
      <c r="BQ373" s="23" t="n">
        <f aca="false">SUM(BQ367:BQ372)</f>
        <v>5.5</v>
      </c>
      <c r="BR373" s="23" t="n">
        <f aca="false">SUM(BR367:BR372)</f>
        <v>0.02</v>
      </c>
      <c r="BS373" s="23" t="n">
        <f aca="false">SUM(BS367:BS372)</f>
        <v>0</v>
      </c>
      <c r="BT373" s="23" t="n">
        <f aca="false">SUM(BT367:BT372)</f>
        <v>7.66</v>
      </c>
      <c r="BU373" s="23" t="n">
        <f aca="false">SUM(BU367:BU372)</f>
        <v>0.29</v>
      </c>
      <c r="BV373" s="23" t="n">
        <f aca="false">SUM(BV367:BV372)</f>
        <v>0.06</v>
      </c>
      <c r="BW373" s="23" t="n">
        <f aca="false">SUM(BW367:BW372)</f>
        <v>0</v>
      </c>
      <c r="BX373" s="23" t="n">
        <f aca="false">SUM(BX367:BX372)</f>
        <v>0</v>
      </c>
      <c r="BY373" s="23" t="n">
        <f aca="false">SUM(BY367:BY372)</f>
        <v>0</v>
      </c>
      <c r="BZ373" s="23" t="n">
        <f aca="false">SUM(BZ367:BZ372)</f>
        <v>723.89</v>
      </c>
      <c r="CA373" s="23" t="n">
        <f aca="false">$G$373/$G$374*100</f>
        <v>59.4715283834754</v>
      </c>
      <c r="CB373" s="23" t="n">
        <v>499.49</v>
      </c>
      <c r="CD373" s="23" t="n">
        <v>0</v>
      </c>
      <c r="CE373" s="23" t="n">
        <v>0</v>
      </c>
      <c r="CF373" s="23" t="n">
        <v>0</v>
      </c>
      <c r="CG373" s="23" t="n">
        <v>0</v>
      </c>
      <c r="CH373" s="23" t="n">
        <v>0</v>
      </c>
      <c r="CI373" s="23" t="n">
        <v>0</v>
      </c>
    </row>
    <row r="374" s="23" customFormat="true" ht="13.8" hidden="false" customHeight="false" outlineLevel="0" collapsed="false">
      <c r="B374" s="23" t="s">
        <v>97</v>
      </c>
      <c r="C374" s="24"/>
      <c r="D374" s="34" t="n">
        <f aca="false">D365+D373</f>
        <v>45.43</v>
      </c>
      <c r="E374" s="34" t="n">
        <f aca="false">E365+E373</f>
        <v>50.41</v>
      </c>
      <c r="F374" s="34" t="n">
        <f aca="false">F365+F373</f>
        <v>190.16</v>
      </c>
      <c r="G374" s="34" t="n">
        <f aca="false">G365+G373</f>
        <v>1360.919812666</v>
      </c>
      <c r="H374" s="34" t="n">
        <f aca="false">H365+H373</f>
        <v>17.79</v>
      </c>
      <c r="I374" s="34" t="n">
        <f aca="false">I365+I373</f>
        <v>13.41</v>
      </c>
      <c r="J374" s="34" t="n">
        <f aca="false">J365+J373</f>
        <v>3.32</v>
      </c>
      <c r="K374" s="34" t="n">
        <f aca="false">K365+K373</f>
        <v>0</v>
      </c>
      <c r="L374" s="34" t="n">
        <f aca="false">L365+L373</f>
        <v>57.17</v>
      </c>
      <c r="M374" s="34" t="n">
        <f aca="false">M365+M373</f>
        <v>110.06</v>
      </c>
      <c r="N374" s="34" t="n">
        <f aca="false">N365+N373</f>
        <v>22.92</v>
      </c>
      <c r="O374" s="34" t="n">
        <f aca="false">O365+O373</f>
        <v>0</v>
      </c>
      <c r="P374" s="34" t="n">
        <f aca="false">P365+P373</f>
        <v>0</v>
      </c>
      <c r="Q374" s="34" t="n">
        <f aca="false">Q365+Q373</f>
        <v>3.68</v>
      </c>
      <c r="R374" s="34" t="n">
        <f aca="false">R365+R373</f>
        <v>13.33</v>
      </c>
      <c r="S374" s="34" t="n">
        <f aca="false">S365+S373</f>
        <v>1910.43</v>
      </c>
      <c r="T374" s="34" t="n">
        <f aca="false">T365+T373</f>
        <v>3269.06</v>
      </c>
      <c r="U374" s="34" t="n">
        <f aca="false">U365+U373</f>
        <v>480.76</v>
      </c>
      <c r="V374" s="34" t="n">
        <f aca="false">V365+V373</f>
        <v>400.39</v>
      </c>
      <c r="W374" s="34" t="n">
        <f aca="false">W365+W373</f>
        <v>867.12</v>
      </c>
      <c r="X374" s="34" t="n">
        <f aca="false">X365+X373</f>
        <v>17.95</v>
      </c>
      <c r="Y374" s="34" t="n">
        <f aca="false">Y365+Y373</f>
        <v>127.76</v>
      </c>
      <c r="Z374" s="34" t="n">
        <f aca="false">Z365+Z373</f>
        <v>5800.57</v>
      </c>
      <c r="AA374" s="34" t="n">
        <f aca="false">AA365+AA373</f>
        <v>1320</v>
      </c>
      <c r="AB374" s="34" t="n">
        <f aca="false">AB365+AB373</f>
        <v>73.64</v>
      </c>
      <c r="AC374" s="34" t="n">
        <f aca="false">AC365+AC373</f>
        <v>1.12</v>
      </c>
      <c r="AD374" s="34" t="n">
        <f aca="false">AD365+AD373</f>
        <v>0.73</v>
      </c>
      <c r="AE374" s="34" t="n">
        <f aca="false">AE365+AE373</f>
        <v>13.63</v>
      </c>
      <c r="AF374" s="34" t="n">
        <f aca="false">AF365+AF373</f>
        <v>27.45</v>
      </c>
      <c r="AG374" s="34" t="n">
        <f aca="false">AG365+AG373</f>
        <v>178.4</v>
      </c>
      <c r="AH374" s="34" t="n">
        <f aca="false">AH365+AH373</f>
        <v>0</v>
      </c>
      <c r="AI374" s="34" t="n">
        <f aca="false">AI365+AI373</f>
        <v>1600.63</v>
      </c>
      <c r="AJ374" s="34" t="n">
        <f aca="false">AJ365+AJ373</f>
        <v>1632.96</v>
      </c>
      <c r="AK374" s="34" t="n">
        <f aca="false">AK365+AK373</f>
        <v>3018.55</v>
      </c>
      <c r="AL374" s="34" t="n">
        <f aca="false">AL365+AL373</f>
        <v>2786.74</v>
      </c>
      <c r="AM374" s="34" t="n">
        <f aca="false">AM365+AM373</f>
        <v>930.79</v>
      </c>
      <c r="AN374" s="34" t="n">
        <f aca="false">AN365+AN373</f>
        <v>1839.84</v>
      </c>
      <c r="AO374" s="34" t="n">
        <f aca="false">AO365+AO373</f>
        <v>293.01</v>
      </c>
      <c r="AP374" s="34" t="n">
        <f aca="false">AP365+AP373</f>
        <v>2013.88</v>
      </c>
      <c r="AQ374" s="34" t="n">
        <f aca="false">AQ365+AQ373</f>
        <v>1036.92</v>
      </c>
      <c r="AR374" s="34" t="n">
        <f aca="false">AR365+AR373</f>
        <v>1800.71</v>
      </c>
      <c r="AS374" s="34" t="n">
        <f aca="false">AS365+AS373</f>
        <v>1989.94</v>
      </c>
      <c r="AT374" s="34" t="n">
        <f aca="false">AT365+AT373</f>
        <v>963.72</v>
      </c>
      <c r="AU374" s="34" t="n">
        <f aca="false">AU365+AU373</f>
        <v>1008.83</v>
      </c>
      <c r="AV374" s="34" t="n">
        <f aca="false">AV365+AV373</f>
        <v>5076.55</v>
      </c>
      <c r="AW374" s="34" t="n">
        <f aca="false">AW365+AW373</f>
        <v>4.64</v>
      </c>
      <c r="AX374" s="34" t="n">
        <f aca="false">AX365+AX373</f>
        <v>1783.86</v>
      </c>
      <c r="AY374" s="34" t="n">
        <f aca="false">AY365+AY373</f>
        <v>1297.93</v>
      </c>
      <c r="AZ374" s="34" t="n">
        <f aca="false">AZ365+AZ373</f>
        <v>1308.94</v>
      </c>
      <c r="BA374" s="34" t="n">
        <f aca="false">BA365+BA373</f>
        <v>754.39</v>
      </c>
      <c r="BB374" s="34" t="n">
        <f aca="false">BB365+BB373</f>
        <v>0.47</v>
      </c>
      <c r="BC374" s="34" t="n">
        <f aca="false">BC365+BC373</f>
        <v>0.21</v>
      </c>
      <c r="BD374" s="34" t="n">
        <f aca="false">BD365+BD373</f>
        <v>0.13</v>
      </c>
      <c r="BE374" s="34" t="n">
        <f aca="false">BE365+BE373</f>
        <v>0.27</v>
      </c>
      <c r="BF374" s="34" t="n">
        <f aca="false">BF365+BF373</f>
        <v>0.32</v>
      </c>
      <c r="BG374" s="34" t="n">
        <f aca="false">BG365+BG373</f>
        <v>1.13</v>
      </c>
      <c r="BH374" s="34" t="n">
        <f aca="false">BH365+BH373</f>
        <v>0.02</v>
      </c>
      <c r="BI374" s="34" t="n">
        <f aca="false">BI365+BI373</f>
        <v>4.39</v>
      </c>
      <c r="BJ374" s="34" t="n">
        <f aca="false">BJ365+BJ373</f>
        <v>0.01</v>
      </c>
      <c r="BK374" s="34" t="n">
        <f aca="false">BK365+BK373</f>
        <v>1.59</v>
      </c>
      <c r="BL374" s="34" t="n">
        <f aca="false">BL365+BL373</f>
        <v>0.21</v>
      </c>
      <c r="BM374" s="34" t="n">
        <f aca="false">BM365+BM373</f>
        <v>0.14</v>
      </c>
      <c r="BN374" s="34" t="n">
        <f aca="false">BN365+BN373</f>
        <v>0</v>
      </c>
      <c r="BO374" s="34" t="n">
        <f aca="false">BO365+BO373</f>
        <v>0.15</v>
      </c>
      <c r="BP374" s="34" t="n">
        <f aca="false">BP365+BP373</f>
        <v>0.37</v>
      </c>
      <c r="BQ374" s="34" t="n">
        <f aca="false">BQ365+BQ373</f>
        <v>7.52</v>
      </c>
      <c r="BR374" s="34" t="n">
        <f aca="false">BR365+BR373</f>
        <v>0.02</v>
      </c>
      <c r="BS374" s="34" t="n">
        <f aca="false">BS365+BS373</f>
        <v>0</v>
      </c>
      <c r="BT374" s="34" t="n">
        <f aca="false">BT365+BT373</f>
        <v>12.17</v>
      </c>
      <c r="BU374" s="34" t="n">
        <f aca="false">BU365+BU373</f>
        <v>0.41</v>
      </c>
      <c r="BV374" s="34" t="n">
        <f aca="false">BV365+BV373</f>
        <v>0.06</v>
      </c>
      <c r="BW374" s="34" t="n">
        <f aca="false">BW365+BW373</f>
        <v>0</v>
      </c>
      <c r="BX374" s="34" t="n">
        <f aca="false">BX365+BX373</f>
        <v>0</v>
      </c>
      <c r="BY374" s="34" t="n">
        <f aca="false">BY365+BY373</f>
        <v>0</v>
      </c>
      <c r="BZ374" s="34" t="n">
        <f aca="false">BZ365+BZ373</f>
        <v>1332.8</v>
      </c>
      <c r="CB374" s="23" t="n">
        <v>1128.26</v>
      </c>
      <c r="CD374" s="23" t="n">
        <v>0</v>
      </c>
      <c r="CE374" s="23" t="n">
        <v>0</v>
      </c>
      <c r="CF374" s="23" t="n">
        <v>0</v>
      </c>
      <c r="CG374" s="23" t="n">
        <v>0</v>
      </c>
      <c r="CH374" s="23" t="n">
        <v>0</v>
      </c>
      <c r="CI374" s="23" t="n">
        <v>0</v>
      </c>
    </row>
    <row r="375" s="13" customFormat="true" ht="13.8" hidden="false" customHeight="false" outlineLevel="0" collapsed="false">
      <c r="C375" s="18"/>
      <c r="D375" s="18"/>
      <c r="E375" s="18"/>
      <c r="F375" s="18"/>
      <c r="G375" s="18"/>
    </row>
    <row r="376" s="13" customFormat="true" ht="13.8" hidden="false" customHeight="false" outlineLevel="0" collapsed="false">
      <c r="C376" s="18"/>
      <c r="D376" s="18"/>
      <c r="E376" s="18"/>
      <c r="F376" s="18"/>
      <c r="G376" s="18"/>
    </row>
    <row r="377" s="13" customFormat="true" ht="13.8" hidden="false" customHeight="false" outlineLevel="0" collapsed="false">
      <c r="C377" s="18"/>
      <c r="D377" s="18"/>
      <c r="E377" s="18"/>
      <c r="F377" s="18"/>
      <c r="G377" s="18"/>
    </row>
    <row r="378" s="13" customFormat="true" ht="13.8" hidden="false" customHeight="false" outlineLevel="0" collapsed="false">
      <c r="C378" s="18"/>
      <c r="D378" s="18"/>
      <c r="E378" s="18"/>
      <c r="F378" s="18"/>
      <c r="G378" s="18"/>
    </row>
    <row r="379" s="13" customFormat="true" ht="13.8" hidden="false" customHeight="false" outlineLevel="0" collapsed="false">
      <c r="C379" s="18"/>
      <c r="D379" s="18"/>
      <c r="E379" s="18"/>
      <c r="F379" s="18"/>
      <c r="G379" s="18"/>
    </row>
    <row r="380" s="13" customFormat="true" ht="13.8" hidden="false" customHeight="false" outlineLevel="0" collapsed="false">
      <c r="C380" s="18"/>
      <c r="D380" s="18"/>
      <c r="E380" s="18"/>
      <c r="F380" s="18"/>
      <c r="G380" s="18"/>
    </row>
    <row r="381" s="13" customFormat="true" ht="13.8" hidden="false" customHeight="false" outlineLevel="0" collapsed="false">
      <c r="C381" s="18"/>
      <c r="D381" s="18"/>
      <c r="E381" s="18"/>
      <c r="F381" s="18"/>
      <c r="G381" s="18"/>
    </row>
    <row r="382" s="13" customFormat="true" ht="13.8" hidden="false" customHeight="false" outlineLevel="0" collapsed="false">
      <c r="C382" s="18"/>
      <c r="D382" s="18"/>
      <c r="E382" s="18"/>
      <c r="F382" s="18"/>
      <c r="G382" s="18"/>
    </row>
    <row r="383" s="13" customFormat="true" ht="13.8" hidden="false" customHeight="false" outlineLevel="0" collapsed="false">
      <c r="C383" s="18"/>
      <c r="D383" s="18"/>
      <c r="E383" s="18"/>
      <c r="F383" s="18"/>
      <c r="G383" s="18"/>
    </row>
    <row r="384" s="13" customFormat="true" ht="13.8" hidden="false" customHeight="false" outlineLevel="0" collapsed="false">
      <c r="C384" s="18"/>
      <c r="D384" s="18"/>
      <c r="E384" s="18"/>
      <c r="F384" s="18"/>
      <c r="G384" s="18"/>
    </row>
    <row r="385" s="13" customFormat="true" ht="13.8" hidden="false" customHeight="false" outlineLevel="0" collapsed="false">
      <c r="C385" s="18"/>
      <c r="D385" s="18"/>
      <c r="E385" s="18"/>
      <c r="F385" s="18"/>
      <c r="G385" s="18"/>
    </row>
    <row r="386" s="13" customFormat="true" ht="13.8" hidden="false" customHeight="false" outlineLevel="0" collapsed="false">
      <c r="C386" s="18"/>
      <c r="D386" s="18"/>
      <c r="E386" s="18"/>
      <c r="F386" s="18"/>
      <c r="G386" s="18"/>
    </row>
    <row r="387" s="13" customFormat="true" ht="13.8" hidden="false" customHeight="false" outlineLevel="0" collapsed="false">
      <c r="C387" s="18"/>
      <c r="D387" s="18"/>
      <c r="E387" s="18"/>
      <c r="F387" s="18"/>
      <c r="G387" s="18"/>
    </row>
    <row r="388" s="13" customFormat="true" ht="13.8" hidden="false" customHeight="false" outlineLevel="0" collapsed="false">
      <c r="C388" s="18"/>
      <c r="D388" s="18"/>
      <c r="E388" s="18"/>
      <c r="F388" s="18"/>
      <c r="G388" s="18"/>
    </row>
    <row r="389" s="13" customFormat="true" ht="13.8" hidden="false" customHeight="false" outlineLevel="0" collapsed="false">
      <c r="C389" s="18"/>
      <c r="D389" s="18"/>
      <c r="E389" s="18"/>
      <c r="F389" s="18"/>
      <c r="G389" s="18"/>
      <c r="AG389" s="13" t="n">
        <v>11</v>
      </c>
    </row>
    <row r="390" s="13" customFormat="true" ht="30" hidden="false" customHeight="true" outlineLevel="0" collapsed="false">
      <c r="A390" s="10" t="s">
        <v>2</v>
      </c>
      <c r="B390" s="11" t="s">
        <v>3</v>
      </c>
      <c r="C390" s="11" t="s">
        <v>4</v>
      </c>
      <c r="D390" s="11" t="s">
        <v>5</v>
      </c>
      <c r="E390" s="11" t="s">
        <v>6</v>
      </c>
      <c r="F390" s="11" t="s">
        <v>7</v>
      </c>
      <c r="G390" s="12" t="s">
        <v>8</v>
      </c>
      <c r="H390" s="13" t="s">
        <v>9</v>
      </c>
      <c r="I390" s="13" t="s">
        <v>10</v>
      </c>
      <c r="J390" s="13" t="s">
        <v>11</v>
      </c>
      <c r="K390" s="13" t="s">
        <v>12</v>
      </c>
      <c r="L390" s="13" t="s">
        <v>13</v>
      </c>
      <c r="M390" s="13" t="s">
        <v>14</v>
      </c>
      <c r="N390" s="13" t="s">
        <v>15</v>
      </c>
      <c r="O390" s="13" t="s">
        <v>16</v>
      </c>
      <c r="P390" s="13" t="s">
        <v>17</v>
      </c>
      <c r="Q390" s="13" t="s">
        <v>18</v>
      </c>
      <c r="R390" s="13" t="s">
        <v>19</v>
      </c>
      <c r="S390" s="13" t="s">
        <v>20</v>
      </c>
      <c r="T390" s="13" t="s">
        <v>21</v>
      </c>
      <c r="U390" s="14" t="s">
        <v>22</v>
      </c>
      <c r="V390" s="14"/>
      <c r="W390" s="14"/>
      <c r="X390" s="14"/>
      <c r="Y390" s="15" t="s">
        <v>23</v>
      </c>
      <c r="Z390" s="15"/>
      <c r="AA390" s="15"/>
      <c r="AB390" s="15"/>
      <c r="AC390" s="15"/>
      <c r="AD390" s="15"/>
      <c r="AE390" s="15"/>
      <c r="AF390" s="15"/>
      <c r="AG390" s="15"/>
      <c r="AH390" s="13" t="s">
        <v>24</v>
      </c>
      <c r="AI390" s="13" t="s">
        <v>25</v>
      </c>
      <c r="AJ390" s="13" t="s">
        <v>26</v>
      </c>
      <c r="AK390" s="13" t="s">
        <v>27</v>
      </c>
      <c r="AL390" s="13" t="s">
        <v>28</v>
      </c>
      <c r="AM390" s="13" t="s">
        <v>29</v>
      </c>
      <c r="AN390" s="13" t="s">
        <v>30</v>
      </c>
      <c r="AO390" s="13" t="s">
        <v>31</v>
      </c>
      <c r="AP390" s="13" t="s">
        <v>32</v>
      </c>
      <c r="AQ390" s="13" t="s">
        <v>33</v>
      </c>
      <c r="AR390" s="13" t="s">
        <v>34</v>
      </c>
      <c r="AS390" s="13" t="s">
        <v>35</v>
      </c>
      <c r="AT390" s="13" t="s">
        <v>36</v>
      </c>
      <c r="AU390" s="13" t="s">
        <v>37</v>
      </c>
      <c r="AV390" s="13" t="s">
        <v>38</v>
      </c>
      <c r="AW390" s="13" t="s">
        <v>39</v>
      </c>
      <c r="AX390" s="13" t="s">
        <v>40</v>
      </c>
      <c r="AY390" s="13" t="s">
        <v>41</v>
      </c>
      <c r="AZ390" s="13" t="s">
        <v>42</v>
      </c>
      <c r="BA390" s="13" t="s">
        <v>43</v>
      </c>
      <c r="BB390" s="13" t="s">
        <v>44</v>
      </c>
      <c r="BC390" s="13" t="s">
        <v>45</v>
      </c>
      <c r="BD390" s="13" t="s">
        <v>46</v>
      </c>
      <c r="BE390" s="13" t="s">
        <v>47</v>
      </c>
      <c r="BF390" s="13" t="s">
        <v>48</v>
      </c>
      <c r="BG390" s="13" t="s">
        <v>49</v>
      </c>
      <c r="BH390" s="13" t="s">
        <v>50</v>
      </c>
      <c r="BI390" s="13" t="s">
        <v>51</v>
      </c>
      <c r="BJ390" s="13" t="s">
        <v>52</v>
      </c>
      <c r="BK390" s="13" t="s">
        <v>53</v>
      </c>
      <c r="BL390" s="13" t="s">
        <v>54</v>
      </c>
      <c r="BM390" s="13" t="s">
        <v>55</v>
      </c>
      <c r="BN390" s="13" t="s">
        <v>56</v>
      </c>
      <c r="BO390" s="13" t="s">
        <v>57</v>
      </c>
      <c r="BP390" s="13" t="s">
        <v>58</v>
      </c>
      <c r="BQ390" s="13" t="s">
        <v>59</v>
      </c>
      <c r="BR390" s="13" t="s">
        <v>60</v>
      </c>
      <c r="BS390" s="13" t="s">
        <v>61</v>
      </c>
      <c r="BT390" s="13" t="s">
        <v>62</v>
      </c>
      <c r="BU390" s="13" t="s">
        <v>63</v>
      </c>
      <c r="BV390" s="13" t="s">
        <v>64</v>
      </c>
      <c r="BW390" s="13" t="s">
        <v>65</v>
      </c>
      <c r="BX390" s="13" t="s">
        <v>66</v>
      </c>
      <c r="BY390" s="13" t="s">
        <v>67</v>
      </c>
      <c r="BZ390" s="16"/>
    </row>
    <row r="391" s="13" customFormat="true" ht="15" hidden="false" customHeight="true" outlineLevel="0" collapsed="false">
      <c r="A391" s="10"/>
      <c r="B391" s="11"/>
      <c r="C391" s="11"/>
      <c r="D391" s="11" t="s">
        <v>68</v>
      </c>
      <c r="E391" s="11" t="s">
        <v>68</v>
      </c>
      <c r="F391" s="11"/>
      <c r="G391" s="12"/>
      <c r="U391" s="17" t="s">
        <v>69</v>
      </c>
      <c r="V391" s="17" t="s">
        <v>70</v>
      </c>
      <c r="W391" s="17" t="s">
        <v>71</v>
      </c>
      <c r="X391" s="17" t="s">
        <v>72</v>
      </c>
      <c r="Y391" s="17" t="s">
        <v>73</v>
      </c>
      <c r="Z391" s="17" t="s">
        <v>74</v>
      </c>
      <c r="AA391" s="17" t="s">
        <v>75</v>
      </c>
      <c r="AB391" s="17" t="s">
        <v>76</v>
      </c>
      <c r="AC391" s="17" t="s">
        <v>77</v>
      </c>
      <c r="AD391" s="17" t="s">
        <v>78</v>
      </c>
      <c r="AE391" s="17" t="s">
        <v>79</v>
      </c>
      <c r="AF391" s="17" t="s">
        <v>80</v>
      </c>
      <c r="AG391" s="15" t="s">
        <v>81</v>
      </c>
      <c r="BZ391" s="16"/>
    </row>
    <row r="392" s="13" customFormat="true" ht="13.8" hidden="false" customHeight="false" outlineLevel="0" collapsed="false">
      <c r="B392" s="23" t="s">
        <v>137</v>
      </c>
      <c r="C392" s="18"/>
      <c r="D392" s="18"/>
      <c r="E392" s="18"/>
      <c r="F392" s="18"/>
      <c r="G392" s="18"/>
    </row>
    <row r="393" s="13" customFormat="true" ht="13.8" hidden="false" customHeight="false" outlineLevel="0" collapsed="false">
      <c r="B393" s="13" t="s">
        <v>82</v>
      </c>
      <c r="C393" s="18"/>
      <c r="D393" s="18"/>
      <c r="E393" s="18"/>
      <c r="F393" s="18"/>
      <c r="G393" s="18"/>
    </row>
    <row r="394" s="19" customFormat="true" ht="13.8" hidden="false" customHeight="false" outlineLevel="0" collapsed="false">
      <c r="A394" s="19" t="str">
        <f aca="false">"340"</f>
        <v>340</v>
      </c>
      <c r="B394" s="19" t="s">
        <v>175</v>
      </c>
      <c r="C394" s="20" t="str">
        <f aca="false">"150"</f>
        <v>150</v>
      </c>
      <c r="D394" s="20" t="n">
        <v>14.41</v>
      </c>
      <c r="E394" s="20" t="n">
        <v>17.94</v>
      </c>
      <c r="F394" s="20" t="n">
        <v>1.83</v>
      </c>
      <c r="G394" s="20" t="n">
        <v>226.16258</v>
      </c>
      <c r="H394" s="19" t="n">
        <v>7.16</v>
      </c>
      <c r="I394" s="19" t="n">
        <v>0.15</v>
      </c>
      <c r="J394" s="19" t="n">
        <v>6.72</v>
      </c>
      <c r="K394" s="19" t="n">
        <v>0</v>
      </c>
      <c r="L394" s="19" t="n">
        <v>1.83</v>
      </c>
      <c r="M394" s="19" t="n">
        <v>0</v>
      </c>
      <c r="N394" s="19" t="n">
        <v>0</v>
      </c>
      <c r="O394" s="19" t="n">
        <v>0</v>
      </c>
      <c r="P394" s="19" t="n">
        <v>0</v>
      </c>
      <c r="Q394" s="19" t="n">
        <v>0.02</v>
      </c>
      <c r="R394" s="19" t="n">
        <v>1.89</v>
      </c>
      <c r="S394" s="19" t="n">
        <v>322.52</v>
      </c>
      <c r="T394" s="19" t="n">
        <v>174.48</v>
      </c>
      <c r="U394" s="19" t="n">
        <v>83.36</v>
      </c>
      <c r="V394" s="19" t="n">
        <v>15.18</v>
      </c>
      <c r="W394" s="19" t="n">
        <v>204.98</v>
      </c>
      <c r="X394" s="19" t="n">
        <v>2.61</v>
      </c>
      <c r="Y394" s="19" t="n">
        <v>301.53</v>
      </c>
      <c r="Z394" s="19" t="n">
        <v>82.44</v>
      </c>
      <c r="AA394" s="19" t="n">
        <v>332.74</v>
      </c>
      <c r="AB394" s="19" t="n">
        <v>0.75</v>
      </c>
      <c r="AC394" s="19" t="n">
        <v>0.07</v>
      </c>
      <c r="AD394" s="19" t="n">
        <v>0.46</v>
      </c>
      <c r="AE394" s="19" t="n">
        <v>0.23</v>
      </c>
      <c r="AF394" s="19" t="n">
        <v>4.29</v>
      </c>
      <c r="AG394" s="19" t="n">
        <v>0.14</v>
      </c>
      <c r="AH394" s="19" t="n">
        <v>0</v>
      </c>
      <c r="AI394" s="19" t="n">
        <v>838.87</v>
      </c>
      <c r="AJ394" s="19" t="n">
        <v>649.28</v>
      </c>
      <c r="AK394" s="19" t="n">
        <v>1442.95</v>
      </c>
      <c r="AL394" s="19" t="n">
        <v>1079.87</v>
      </c>
      <c r="AM394" s="19" t="n">
        <v>559.61</v>
      </c>
      <c r="AN394" s="19" t="n">
        <v>763.7</v>
      </c>
      <c r="AO394" s="19" t="n">
        <v>251.39</v>
      </c>
      <c r="AP394" s="19" t="n">
        <v>916.69</v>
      </c>
      <c r="AQ394" s="19" t="n">
        <v>926.05</v>
      </c>
      <c r="AR394" s="19" t="n">
        <v>1312.84</v>
      </c>
      <c r="AS394" s="19" t="n">
        <v>1745.97</v>
      </c>
      <c r="AT394" s="19" t="n">
        <v>471.31</v>
      </c>
      <c r="AU394" s="19" t="n">
        <v>676.85</v>
      </c>
      <c r="AV394" s="19" t="n">
        <v>2797.52</v>
      </c>
      <c r="AW394" s="19" t="n">
        <v>15.97</v>
      </c>
      <c r="AX394" s="19" t="n">
        <v>624.6</v>
      </c>
      <c r="AY394" s="19" t="n">
        <v>1167.3</v>
      </c>
      <c r="AZ394" s="19" t="n">
        <v>633.48</v>
      </c>
      <c r="BA394" s="19" t="n">
        <v>363.36</v>
      </c>
      <c r="BB394" s="19" t="n">
        <v>0.39</v>
      </c>
      <c r="BC394" s="19" t="n">
        <v>0.41</v>
      </c>
      <c r="BD394" s="19" t="n">
        <v>0.3</v>
      </c>
      <c r="BE394" s="19" t="n">
        <v>0.72</v>
      </c>
      <c r="BF394" s="19" t="n">
        <v>0.12</v>
      </c>
      <c r="BG394" s="19" t="n">
        <v>0.61</v>
      </c>
      <c r="BH394" s="19" t="n">
        <v>0</v>
      </c>
      <c r="BI394" s="19" t="n">
        <v>2.25</v>
      </c>
      <c r="BJ394" s="19" t="n">
        <v>0</v>
      </c>
      <c r="BK394" s="19" t="n">
        <v>0.7</v>
      </c>
      <c r="BL394" s="19" t="n">
        <v>0.19</v>
      </c>
      <c r="BM394" s="19" t="n">
        <v>0.15</v>
      </c>
      <c r="BN394" s="19" t="n">
        <v>0</v>
      </c>
      <c r="BO394" s="19" t="n">
        <v>0.31</v>
      </c>
      <c r="BP394" s="19" t="n">
        <v>0.22</v>
      </c>
      <c r="BQ394" s="19" t="n">
        <v>8.84</v>
      </c>
      <c r="BR394" s="19" t="n">
        <v>0</v>
      </c>
      <c r="BS394" s="19" t="n">
        <v>0</v>
      </c>
      <c r="BT394" s="19" t="n">
        <v>2.68</v>
      </c>
      <c r="BU394" s="19" t="n">
        <v>0.07</v>
      </c>
      <c r="BV394" s="19" t="n">
        <v>0.02</v>
      </c>
      <c r="BW394" s="19" t="n">
        <v>0</v>
      </c>
      <c r="BX394" s="19" t="n">
        <v>0</v>
      </c>
      <c r="BY394" s="19" t="n">
        <v>0</v>
      </c>
      <c r="BZ394" s="19" t="n">
        <v>105.67</v>
      </c>
      <c r="CB394" s="19" t="n">
        <v>315.27</v>
      </c>
      <c r="CD394" s="19" t="n">
        <v>0</v>
      </c>
      <c r="CE394" s="19" t="n">
        <v>0</v>
      </c>
      <c r="CF394" s="19" t="n">
        <v>0</v>
      </c>
      <c r="CG394" s="19" t="n">
        <v>0</v>
      </c>
      <c r="CH394" s="19" t="n">
        <v>0</v>
      </c>
      <c r="CI394" s="19" t="n">
        <v>0</v>
      </c>
    </row>
    <row r="395" s="19" customFormat="true" ht="13.8" hidden="false" customHeight="false" outlineLevel="0" collapsed="false">
      <c r="A395" s="19" t="str">
        <f aca="false">"101"</f>
        <v>101</v>
      </c>
      <c r="B395" s="19" t="s">
        <v>176</v>
      </c>
      <c r="C395" s="20" t="str">
        <f aca="false">"35"</f>
        <v>35</v>
      </c>
      <c r="D395" s="20" t="n">
        <v>1.06</v>
      </c>
      <c r="E395" s="20" t="n">
        <v>0.07</v>
      </c>
      <c r="F395" s="20" t="n">
        <v>3.91</v>
      </c>
      <c r="G395" s="20" t="n">
        <v>17.13628</v>
      </c>
      <c r="H395" s="19" t="n">
        <v>0</v>
      </c>
      <c r="I395" s="19" t="n">
        <v>0</v>
      </c>
      <c r="J395" s="19" t="n">
        <v>0</v>
      </c>
      <c r="K395" s="19" t="n">
        <v>0</v>
      </c>
      <c r="L395" s="19" t="n">
        <v>1.13</v>
      </c>
      <c r="M395" s="19" t="n">
        <v>1.1</v>
      </c>
      <c r="N395" s="19" t="n">
        <v>1.68</v>
      </c>
      <c r="O395" s="19" t="n">
        <v>0</v>
      </c>
      <c r="P395" s="19" t="n">
        <v>0</v>
      </c>
      <c r="Q395" s="19" t="n">
        <v>0.03</v>
      </c>
      <c r="R395" s="19" t="n">
        <v>0.45</v>
      </c>
      <c r="S395" s="19" t="n">
        <v>123.48</v>
      </c>
      <c r="T395" s="19" t="n">
        <v>33.96</v>
      </c>
      <c r="U395" s="19" t="n">
        <v>6.86</v>
      </c>
      <c r="V395" s="19" t="n">
        <v>7.2</v>
      </c>
      <c r="W395" s="19" t="n">
        <v>21.27</v>
      </c>
      <c r="X395" s="19" t="n">
        <v>0.24</v>
      </c>
      <c r="Y395" s="19" t="n">
        <v>0</v>
      </c>
      <c r="Z395" s="19" t="n">
        <v>102.9</v>
      </c>
      <c r="AA395" s="19" t="n">
        <v>17.5</v>
      </c>
      <c r="AB395" s="19" t="n">
        <v>0.07</v>
      </c>
      <c r="AC395" s="19" t="n">
        <v>0.04</v>
      </c>
      <c r="AD395" s="19" t="n">
        <v>0.02</v>
      </c>
      <c r="AE395" s="19" t="n">
        <v>0.24</v>
      </c>
      <c r="AF395" s="19" t="n">
        <v>0.46</v>
      </c>
      <c r="AG395" s="19" t="n">
        <v>3.43</v>
      </c>
      <c r="AH395" s="19" t="n">
        <v>0</v>
      </c>
      <c r="AI395" s="19" t="n">
        <v>54.88</v>
      </c>
      <c r="AJ395" s="19" t="n">
        <v>48.02</v>
      </c>
      <c r="AK395" s="19" t="n">
        <v>78.89</v>
      </c>
      <c r="AL395" s="19" t="n">
        <v>78.89</v>
      </c>
      <c r="AM395" s="19" t="n">
        <v>10.29</v>
      </c>
      <c r="AN395" s="19" t="n">
        <v>51.45</v>
      </c>
      <c r="AO395" s="19" t="n">
        <v>12.35</v>
      </c>
      <c r="AP395" s="19" t="n">
        <v>44.59</v>
      </c>
      <c r="AQ395" s="19" t="n">
        <v>48.02</v>
      </c>
      <c r="AR395" s="19" t="n">
        <v>117.65</v>
      </c>
      <c r="AS395" s="19" t="n">
        <v>161.21</v>
      </c>
      <c r="AT395" s="19" t="n">
        <v>21.95</v>
      </c>
      <c r="AU395" s="19" t="n">
        <v>54.88</v>
      </c>
      <c r="AV395" s="19" t="n">
        <v>120.05</v>
      </c>
      <c r="AW395" s="19" t="n">
        <v>0</v>
      </c>
      <c r="AX395" s="19" t="n">
        <v>52.48</v>
      </c>
      <c r="AY395" s="19" t="n">
        <v>55.91</v>
      </c>
      <c r="AZ395" s="19" t="n">
        <v>34.3</v>
      </c>
      <c r="BA395" s="19" t="n">
        <v>9.95</v>
      </c>
      <c r="BB395" s="19" t="n">
        <v>0</v>
      </c>
      <c r="BC395" s="19" t="n">
        <v>0</v>
      </c>
      <c r="BD395" s="19" t="n">
        <v>0</v>
      </c>
      <c r="BE395" s="19" t="n">
        <v>0</v>
      </c>
      <c r="BF395" s="19" t="n">
        <v>0</v>
      </c>
      <c r="BG395" s="19" t="n">
        <v>0</v>
      </c>
      <c r="BH395" s="19" t="n">
        <v>0</v>
      </c>
      <c r="BI395" s="19" t="n">
        <v>0</v>
      </c>
      <c r="BJ395" s="19" t="n">
        <v>0</v>
      </c>
      <c r="BK395" s="19" t="n">
        <v>0</v>
      </c>
      <c r="BL395" s="19" t="n">
        <v>0</v>
      </c>
      <c r="BM395" s="19" t="n">
        <v>0</v>
      </c>
      <c r="BN395" s="19" t="n">
        <v>0</v>
      </c>
      <c r="BO395" s="19" t="n">
        <v>0</v>
      </c>
      <c r="BP395" s="19" t="n">
        <v>0</v>
      </c>
      <c r="BQ395" s="19" t="n">
        <v>0</v>
      </c>
      <c r="BR395" s="19" t="n">
        <v>0</v>
      </c>
      <c r="BS395" s="19" t="n">
        <v>0</v>
      </c>
      <c r="BT395" s="19" t="n">
        <v>0</v>
      </c>
      <c r="BU395" s="19" t="n">
        <v>0</v>
      </c>
      <c r="BV395" s="19" t="n">
        <v>0</v>
      </c>
      <c r="BW395" s="19" t="n">
        <v>0</v>
      </c>
      <c r="BX395" s="19" t="n">
        <v>0</v>
      </c>
      <c r="BY395" s="19" t="n">
        <v>0</v>
      </c>
      <c r="BZ395" s="19" t="n">
        <v>29.37</v>
      </c>
      <c r="CB395" s="19" t="n">
        <v>17.15</v>
      </c>
      <c r="CD395" s="19" t="n">
        <v>0</v>
      </c>
      <c r="CE395" s="19" t="n">
        <v>0</v>
      </c>
      <c r="CF395" s="19" t="n">
        <v>0</v>
      </c>
      <c r="CG395" s="19" t="n">
        <v>0</v>
      </c>
      <c r="CH395" s="19" t="n">
        <v>0</v>
      </c>
      <c r="CI395" s="19" t="n">
        <v>0</v>
      </c>
    </row>
    <row r="396" s="19" customFormat="true" ht="13.8" hidden="false" customHeight="false" outlineLevel="0" collapsed="false">
      <c r="A396" s="26" t="n">
        <v>685</v>
      </c>
      <c r="B396" s="19" t="s">
        <v>132</v>
      </c>
      <c r="C396" s="20" t="str">
        <f aca="false">"200"</f>
        <v>200</v>
      </c>
      <c r="D396" s="20" t="n">
        <v>0.04</v>
      </c>
      <c r="E396" s="20" t="n">
        <v>0.01</v>
      </c>
      <c r="F396" s="20" t="n">
        <v>9.81</v>
      </c>
      <c r="G396" s="20" t="n">
        <v>37.483876</v>
      </c>
      <c r="H396" s="19" t="n">
        <v>0.01</v>
      </c>
      <c r="I396" s="19" t="n">
        <v>0</v>
      </c>
      <c r="J396" s="19" t="n">
        <v>0</v>
      </c>
      <c r="K396" s="19" t="n">
        <v>0</v>
      </c>
      <c r="L396" s="19" t="n">
        <v>9.79</v>
      </c>
      <c r="M396" s="19" t="n">
        <v>0</v>
      </c>
      <c r="N396" s="19" t="n">
        <v>0.02</v>
      </c>
      <c r="O396" s="19" t="n">
        <v>0</v>
      </c>
      <c r="P396" s="19" t="n">
        <v>0</v>
      </c>
      <c r="Q396" s="19" t="n">
        <v>0</v>
      </c>
      <c r="R396" s="19" t="n">
        <v>0.02</v>
      </c>
      <c r="S396" s="19" t="n">
        <v>39.84</v>
      </c>
      <c r="T396" s="19" t="n">
        <v>507.64</v>
      </c>
      <c r="U396" s="19" t="n">
        <v>72.1</v>
      </c>
      <c r="V396" s="19" t="n">
        <v>49.44</v>
      </c>
      <c r="W396" s="19" t="n">
        <v>56.1</v>
      </c>
      <c r="X396" s="19" t="n">
        <v>1</v>
      </c>
      <c r="Y396" s="19" t="n">
        <v>0.08</v>
      </c>
      <c r="Z396" s="19" t="n">
        <v>180</v>
      </c>
      <c r="AA396" s="19" t="n">
        <v>34.08</v>
      </c>
      <c r="AB396" s="19" t="n">
        <v>0.6</v>
      </c>
      <c r="AC396" s="19" t="n">
        <v>0.05</v>
      </c>
      <c r="AD396" s="19" t="n">
        <v>0.05</v>
      </c>
      <c r="AE396" s="19" t="n">
        <v>0.69</v>
      </c>
      <c r="AF396" s="19" t="n">
        <v>1.02</v>
      </c>
      <c r="AG396" s="19" t="n">
        <v>12</v>
      </c>
      <c r="AH396" s="19" t="n">
        <v>0</v>
      </c>
      <c r="AI396" s="19" t="n">
        <v>0</v>
      </c>
      <c r="AJ396" s="19" t="n">
        <v>0</v>
      </c>
      <c r="AK396" s="19" t="n">
        <v>24.76</v>
      </c>
      <c r="AL396" s="19" t="n">
        <v>26.3</v>
      </c>
      <c r="AM396" s="19" t="n">
        <v>19.84</v>
      </c>
      <c r="AN396" s="19" t="n">
        <v>98.74</v>
      </c>
      <c r="AO396" s="19" t="n">
        <v>4.3</v>
      </c>
      <c r="AP396" s="19" t="n">
        <v>24.57</v>
      </c>
      <c r="AQ396" s="19" t="n">
        <v>49.95</v>
      </c>
      <c r="AR396" s="19" t="n">
        <v>158.24</v>
      </c>
      <c r="AS396" s="19" t="n">
        <v>142.92</v>
      </c>
      <c r="AT396" s="19" t="n">
        <v>20.08</v>
      </c>
      <c r="AU396" s="19" t="n">
        <v>11.8</v>
      </c>
      <c r="AV396" s="19" t="n">
        <v>180.22</v>
      </c>
      <c r="AW396" s="19" t="n">
        <v>0.53</v>
      </c>
      <c r="AX396" s="19" t="n">
        <v>197.26</v>
      </c>
      <c r="AY396" s="19" t="n">
        <v>138.21</v>
      </c>
      <c r="AZ396" s="19" t="n">
        <v>20.47</v>
      </c>
      <c r="BA396" s="19" t="n">
        <v>29.95</v>
      </c>
      <c r="BB396" s="19" t="n">
        <v>0</v>
      </c>
      <c r="BC396" s="19" t="n">
        <v>0</v>
      </c>
      <c r="BD396" s="19" t="n">
        <v>0</v>
      </c>
      <c r="BE396" s="19" t="n">
        <v>0</v>
      </c>
      <c r="BF396" s="19" t="n">
        <v>0</v>
      </c>
      <c r="BG396" s="19" t="n">
        <v>0</v>
      </c>
      <c r="BH396" s="19" t="n">
        <v>0</v>
      </c>
      <c r="BI396" s="19" t="n">
        <v>0.08</v>
      </c>
      <c r="BJ396" s="19" t="n">
        <v>0</v>
      </c>
      <c r="BK396" s="19" t="n">
        <v>0.01</v>
      </c>
      <c r="BL396" s="19" t="n">
        <v>0</v>
      </c>
      <c r="BM396" s="19" t="n">
        <v>0</v>
      </c>
      <c r="BN396" s="19" t="n">
        <v>0</v>
      </c>
      <c r="BO396" s="19" t="n">
        <v>0</v>
      </c>
      <c r="BP396" s="19" t="n">
        <v>0.01</v>
      </c>
      <c r="BQ396" s="19" t="n">
        <v>0.05</v>
      </c>
      <c r="BR396" s="19" t="n">
        <v>0</v>
      </c>
      <c r="BS396" s="19" t="n">
        <v>0</v>
      </c>
      <c r="BT396" s="19" t="n">
        <v>0.03</v>
      </c>
      <c r="BU396" s="19" t="n">
        <v>0.11</v>
      </c>
      <c r="BV396" s="19" t="n">
        <v>0</v>
      </c>
      <c r="BW396" s="19" t="n">
        <v>0</v>
      </c>
      <c r="BX396" s="19" t="n">
        <v>0</v>
      </c>
      <c r="BY396" s="19" t="n">
        <v>0</v>
      </c>
      <c r="BZ396" s="19" t="n">
        <v>200.03</v>
      </c>
      <c r="CB396" s="19" t="n">
        <v>30.08</v>
      </c>
      <c r="CD396" s="19" t="n">
        <v>0</v>
      </c>
      <c r="CE396" s="19" t="n">
        <v>0</v>
      </c>
      <c r="CF396" s="19" t="n">
        <v>0</v>
      </c>
      <c r="CG396" s="19" t="n">
        <v>0</v>
      </c>
      <c r="CH396" s="19" t="n">
        <v>0</v>
      </c>
      <c r="CI396" s="19" t="n">
        <v>0</v>
      </c>
    </row>
    <row r="397" s="21" customFormat="true" ht="13.8" hidden="false" customHeight="false" outlineLevel="0" collapsed="false">
      <c r="A397" s="21" t="str">
        <f aca="false">"-"</f>
        <v>-</v>
      </c>
      <c r="B397" s="21" t="s">
        <v>87</v>
      </c>
      <c r="C397" s="22" t="str">
        <f aca="false">"60"</f>
        <v>60</v>
      </c>
      <c r="D397" s="22" t="n">
        <v>3.97</v>
      </c>
      <c r="E397" s="22" t="n">
        <v>0.39</v>
      </c>
      <c r="F397" s="22" t="n">
        <v>28.14</v>
      </c>
      <c r="G397" s="22" t="n">
        <v>134.3406</v>
      </c>
      <c r="H397" s="21" t="n">
        <v>0</v>
      </c>
      <c r="I397" s="21" t="n">
        <v>0</v>
      </c>
      <c r="J397" s="21" t="n">
        <v>0</v>
      </c>
      <c r="K397" s="21" t="n">
        <v>0</v>
      </c>
      <c r="L397" s="21" t="n">
        <v>0.66</v>
      </c>
      <c r="M397" s="21" t="n">
        <v>27.36</v>
      </c>
      <c r="N397" s="21" t="n">
        <v>0.12</v>
      </c>
      <c r="O397" s="21" t="n">
        <v>0</v>
      </c>
      <c r="P397" s="21" t="n">
        <v>0</v>
      </c>
      <c r="Q397" s="21" t="n">
        <v>0</v>
      </c>
      <c r="R397" s="21" t="n">
        <v>1.08</v>
      </c>
      <c r="S397" s="21" t="n">
        <v>0</v>
      </c>
      <c r="T397" s="21" t="n">
        <v>0</v>
      </c>
      <c r="U397" s="21" t="n">
        <v>0</v>
      </c>
      <c r="V397" s="21" t="n">
        <v>0</v>
      </c>
      <c r="W397" s="21" t="n">
        <v>0</v>
      </c>
      <c r="X397" s="21" t="n">
        <v>0</v>
      </c>
      <c r="Y397" s="21" t="n">
        <v>0</v>
      </c>
      <c r="Z397" s="21" t="n">
        <v>0</v>
      </c>
      <c r="AA397" s="21" t="n">
        <v>0</v>
      </c>
      <c r="AB397" s="21" t="n">
        <v>0</v>
      </c>
      <c r="AC397" s="21" t="n">
        <v>0</v>
      </c>
      <c r="AD397" s="21" t="n">
        <v>0</v>
      </c>
      <c r="AE397" s="21" t="n">
        <v>0</v>
      </c>
      <c r="AF397" s="21" t="n">
        <v>0</v>
      </c>
      <c r="AG397" s="21" t="n">
        <v>0</v>
      </c>
      <c r="AH397" s="21" t="n">
        <v>0</v>
      </c>
      <c r="AI397" s="21" t="n">
        <v>191.57</v>
      </c>
      <c r="AJ397" s="21" t="n">
        <v>199.4</v>
      </c>
      <c r="AK397" s="21" t="n">
        <v>305.37</v>
      </c>
      <c r="AL397" s="21" t="n">
        <v>101.27</v>
      </c>
      <c r="AM397" s="21" t="n">
        <v>60.03</v>
      </c>
      <c r="AN397" s="21" t="n">
        <v>120.06</v>
      </c>
      <c r="AO397" s="21" t="n">
        <v>45.41</v>
      </c>
      <c r="AP397" s="21" t="n">
        <v>217.15</v>
      </c>
      <c r="AQ397" s="21" t="n">
        <v>134.68</v>
      </c>
      <c r="AR397" s="21" t="n">
        <v>187.92</v>
      </c>
      <c r="AS397" s="21" t="n">
        <v>155.03</v>
      </c>
      <c r="AT397" s="21" t="n">
        <v>81.43</v>
      </c>
      <c r="AU397" s="21" t="n">
        <v>144.07</v>
      </c>
      <c r="AV397" s="21" t="n">
        <v>1204.78</v>
      </c>
      <c r="AW397" s="21" t="n">
        <v>0</v>
      </c>
      <c r="AX397" s="21" t="n">
        <v>392.54</v>
      </c>
      <c r="AY397" s="21" t="n">
        <v>170.69</v>
      </c>
      <c r="AZ397" s="21" t="n">
        <v>113.27</v>
      </c>
      <c r="BA397" s="21" t="n">
        <v>89.78</v>
      </c>
      <c r="BB397" s="21" t="n">
        <v>0</v>
      </c>
      <c r="BC397" s="21" t="n">
        <v>0</v>
      </c>
      <c r="BD397" s="21" t="n">
        <v>0</v>
      </c>
      <c r="BE397" s="21" t="n">
        <v>0</v>
      </c>
      <c r="BF397" s="21" t="n">
        <v>0</v>
      </c>
      <c r="BG397" s="21" t="n">
        <v>0</v>
      </c>
      <c r="BH397" s="21" t="n">
        <v>0</v>
      </c>
      <c r="BI397" s="21" t="n">
        <v>0.05</v>
      </c>
      <c r="BJ397" s="21" t="n">
        <v>0</v>
      </c>
      <c r="BK397" s="21" t="n">
        <v>0</v>
      </c>
      <c r="BL397" s="21" t="n">
        <v>0</v>
      </c>
      <c r="BM397" s="21" t="n">
        <v>0</v>
      </c>
      <c r="BN397" s="21" t="n">
        <v>0</v>
      </c>
      <c r="BO397" s="21" t="n">
        <v>0</v>
      </c>
      <c r="BP397" s="21" t="n">
        <v>0</v>
      </c>
      <c r="BQ397" s="21" t="n">
        <v>0.04</v>
      </c>
      <c r="BR397" s="21" t="n">
        <v>0</v>
      </c>
      <c r="BS397" s="21" t="n">
        <v>0</v>
      </c>
      <c r="BT397" s="21" t="n">
        <v>0.17</v>
      </c>
      <c r="BU397" s="21" t="n">
        <v>0.01</v>
      </c>
      <c r="BV397" s="21" t="n">
        <v>0</v>
      </c>
      <c r="BW397" s="21" t="n">
        <v>0</v>
      </c>
      <c r="BX397" s="21" t="n">
        <v>0</v>
      </c>
      <c r="BY397" s="21" t="n">
        <v>0</v>
      </c>
      <c r="BZ397" s="21" t="n">
        <v>23.46</v>
      </c>
      <c r="CB397" s="21" t="n">
        <v>0</v>
      </c>
      <c r="CD397" s="21" t="n">
        <v>0</v>
      </c>
      <c r="CE397" s="21" t="n">
        <v>0</v>
      </c>
      <c r="CF397" s="21" t="n">
        <v>0</v>
      </c>
      <c r="CG397" s="21" t="n">
        <v>0</v>
      </c>
      <c r="CH397" s="21" t="n">
        <v>0</v>
      </c>
      <c r="CI397" s="21" t="n">
        <v>0</v>
      </c>
    </row>
    <row r="398" s="23" customFormat="true" ht="13.8" hidden="false" customHeight="false" outlineLevel="0" collapsed="false">
      <c r="B398" s="23" t="s">
        <v>88</v>
      </c>
      <c r="C398" s="24"/>
      <c r="D398" s="24" t="n">
        <v>19.48</v>
      </c>
      <c r="E398" s="24" t="n">
        <v>18.42</v>
      </c>
      <c r="F398" s="24" t="n">
        <v>43.69</v>
      </c>
      <c r="G398" s="24" t="n">
        <v>415.12</v>
      </c>
      <c r="H398" s="23" t="n">
        <v>7.17</v>
      </c>
      <c r="I398" s="23" t="n">
        <v>0.15</v>
      </c>
      <c r="J398" s="23" t="n">
        <v>6.72</v>
      </c>
      <c r="K398" s="23" t="n">
        <v>0</v>
      </c>
      <c r="L398" s="23" t="n">
        <v>13.41</v>
      </c>
      <c r="M398" s="23" t="n">
        <v>28.46</v>
      </c>
      <c r="N398" s="23" t="n">
        <v>1.82</v>
      </c>
      <c r="O398" s="23" t="n">
        <v>0</v>
      </c>
      <c r="P398" s="23" t="n">
        <v>0</v>
      </c>
      <c r="Q398" s="23" t="n">
        <v>0.06</v>
      </c>
      <c r="R398" s="23" t="n">
        <v>3.44</v>
      </c>
      <c r="S398" s="23" t="n">
        <v>485.84</v>
      </c>
      <c r="T398" s="23" t="n">
        <v>716.08</v>
      </c>
      <c r="U398" s="23" t="n">
        <v>162.32</v>
      </c>
      <c r="V398" s="23" t="n">
        <v>71.82</v>
      </c>
      <c r="W398" s="23" t="n">
        <v>282.35</v>
      </c>
      <c r="X398" s="23" t="n">
        <v>3.85</v>
      </c>
      <c r="Y398" s="23" t="n">
        <v>301.61</v>
      </c>
      <c r="Z398" s="23" t="n">
        <v>365.34</v>
      </c>
      <c r="AA398" s="23" t="n">
        <v>384.32</v>
      </c>
      <c r="AB398" s="23" t="n">
        <v>1.42</v>
      </c>
      <c r="AC398" s="23" t="n">
        <v>0.16</v>
      </c>
      <c r="AD398" s="23" t="n">
        <v>0.53</v>
      </c>
      <c r="AE398" s="23" t="n">
        <v>1.16</v>
      </c>
      <c r="AF398" s="23" t="n">
        <v>5.77</v>
      </c>
      <c r="AG398" s="23" t="n">
        <v>15.57</v>
      </c>
      <c r="AH398" s="23" t="n">
        <v>0</v>
      </c>
      <c r="AI398" s="23" t="n">
        <v>1085.32</v>
      </c>
      <c r="AJ398" s="23" t="n">
        <v>896.7</v>
      </c>
      <c r="AK398" s="23" t="n">
        <v>1851.97</v>
      </c>
      <c r="AL398" s="23" t="n">
        <v>1286.33</v>
      </c>
      <c r="AM398" s="23" t="n">
        <v>649.77</v>
      </c>
      <c r="AN398" s="23" t="n">
        <v>1033.95</v>
      </c>
      <c r="AO398" s="23" t="n">
        <v>313.45</v>
      </c>
      <c r="AP398" s="23" t="n">
        <v>1203</v>
      </c>
      <c r="AQ398" s="23" t="n">
        <v>1158.69</v>
      </c>
      <c r="AR398" s="23" t="n">
        <v>1776.65</v>
      </c>
      <c r="AS398" s="23" t="n">
        <v>2205.13</v>
      </c>
      <c r="AT398" s="23" t="n">
        <v>594.77</v>
      </c>
      <c r="AU398" s="23" t="n">
        <v>887.6</v>
      </c>
      <c r="AV398" s="23" t="n">
        <v>4302.57</v>
      </c>
      <c r="AW398" s="23" t="n">
        <v>16.5</v>
      </c>
      <c r="AX398" s="23" t="n">
        <v>1266.88</v>
      </c>
      <c r="AY398" s="23" t="n">
        <v>1532.11</v>
      </c>
      <c r="AZ398" s="23" t="n">
        <v>801.53</v>
      </c>
      <c r="BA398" s="23" t="n">
        <v>493.04</v>
      </c>
      <c r="BB398" s="23" t="n">
        <v>0.39</v>
      </c>
      <c r="BC398" s="23" t="n">
        <v>0.41</v>
      </c>
      <c r="BD398" s="23" t="n">
        <v>0.3</v>
      </c>
      <c r="BE398" s="23" t="n">
        <v>0.72</v>
      </c>
      <c r="BF398" s="23" t="n">
        <v>0.12</v>
      </c>
      <c r="BG398" s="23" t="n">
        <v>0.61</v>
      </c>
      <c r="BH398" s="23" t="n">
        <v>0</v>
      </c>
      <c r="BI398" s="23" t="n">
        <v>2.37</v>
      </c>
      <c r="BJ398" s="23" t="n">
        <v>0</v>
      </c>
      <c r="BK398" s="23" t="n">
        <v>0.71</v>
      </c>
      <c r="BL398" s="23" t="n">
        <v>0.19</v>
      </c>
      <c r="BM398" s="23" t="n">
        <v>0.15</v>
      </c>
      <c r="BN398" s="23" t="n">
        <v>0</v>
      </c>
      <c r="BO398" s="23" t="n">
        <v>0.31</v>
      </c>
      <c r="BP398" s="23" t="n">
        <v>0.24</v>
      </c>
      <c r="BQ398" s="23" t="n">
        <v>8.92</v>
      </c>
      <c r="BR398" s="23" t="n">
        <v>0</v>
      </c>
      <c r="BS398" s="23" t="n">
        <v>0</v>
      </c>
      <c r="BT398" s="23" t="n">
        <v>2.88</v>
      </c>
      <c r="BU398" s="23" t="n">
        <v>0.19</v>
      </c>
      <c r="BV398" s="23" t="n">
        <v>0.02</v>
      </c>
      <c r="BW398" s="23" t="n">
        <v>0</v>
      </c>
      <c r="BX398" s="23" t="n">
        <v>0</v>
      </c>
      <c r="BY398" s="23" t="n">
        <v>0</v>
      </c>
      <c r="BZ398" s="23" t="n">
        <v>358.53</v>
      </c>
      <c r="CA398" s="23" t="n">
        <f aca="false">$G$398/$G$407*100</f>
        <v>35.6664889877902</v>
      </c>
      <c r="CB398" s="23" t="n">
        <v>362.5</v>
      </c>
      <c r="CD398" s="23" t="n">
        <v>0</v>
      </c>
      <c r="CE398" s="23" t="n">
        <v>0</v>
      </c>
      <c r="CF398" s="23" t="n">
        <v>0</v>
      </c>
      <c r="CG398" s="23" t="n">
        <v>0</v>
      </c>
      <c r="CH398" s="23" t="n">
        <v>0</v>
      </c>
      <c r="CI398" s="23" t="n">
        <v>0</v>
      </c>
    </row>
    <row r="399" s="13" customFormat="true" ht="13.8" hidden="false" customHeight="false" outlineLevel="0" collapsed="false">
      <c r="B399" s="13" t="s">
        <v>89</v>
      </c>
      <c r="C399" s="18"/>
      <c r="D399" s="18"/>
      <c r="E399" s="18"/>
      <c r="F399" s="18"/>
      <c r="G399" s="18"/>
    </row>
    <row r="400" s="19" customFormat="true" ht="13.8" hidden="false" customHeight="false" outlineLevel="0" collapsed="false">
      <c r="A400" s="19" t="str">
        <f aca="false">"фирм"</f>
        <v>фирм</v>
      </c>
      <c r="B400" s="19" t="s">
        <v>177</v>
      </c>
      <c r="C400" s="20" t="str">
        <f aca="false">"60"</f>
        <v>60</v>
      </c>
      <c r="D400" s="20" t="n">
        <v>1.02</v>
      </c>
      <c r="E400" s="20" t="n">
        <v>5.99</v>
      </c>
      <c r="F400" s="20" t="n">
        <v>6.44</v>
      </c>
      <c r="G400" s="20" t="n">
        <v>79.8755787789474</v>
      </c>
      <c r="H400" s="19" t="n">
        <v>0.76</v>
      </c>
      <c r="I400" s="19" t="n">
        <v>3.9</v>
      </c>
      <c r="J400" s="19" t="n">
        <v>0.76</v>
      </c>
      <c r="K400" s="19" t="n">
        <v>0</v>
      </c>
      <c r="L400" s="19" t="n">
        <v>4.09</v>
      </c>
      <c r="M400" s="19" t="n">
        <v>0.6</v>
      </c>
      <c r="N400" s="19" t="n">
        <v>1.75</v>
      </c>
      <c r="O400" s="19" t="n">
        <v>0</v>
      </c>
      <c r="P400" s="19" t="n">
        <v>0</v>
      </c>
      <c r="Q400" s="19" t="n">
        <v>0.15</v>
      </c>
      <c r="R400" s="19" t="n">
        <v>0.62</v>
      </c>
      <c r="S400" s="19" t="n">
        <v>68.58</v>
      </c>
      <c r="T400" s="19" t="n">
        <v>131.38</v>
      </c>
      <c r="U400" s="19" t="n">
        <v>16.98</v>
      </c>
      <c r="V400" s="19" t="n">
        <v>11.38</v>
      </c>
      <c r="W400" s="19" t="n">
        <v>24.66</v>
      </c>
      <c r="X400" s="19" t="n">
        <v>0.82</v>
      </c>
      <c r="Y400" s="19" t="n">
        <v>0</v>
      </c>
      <c r="Z400" s="19" t="n">
        <v>50.73</v>
      </c>
      <c r="AA400" s="19" t="n">
        <v>8.85</v>
      </c>
      <c r="AB400" s="19" t="n">
        <v>2.73</v>
      </c>
      <c r="AC400" s="19" t="n">
        <v>0.02</v>
      </c>
      <c r="AD400" s="19" t="n">
        <v>0.02</v>
      </c>
      <c r="AE400" s="19" t="n">
        <v>0.19</v>
      </c>
      <c r="AF400" s="19" t="n">
        <v>0.39</v>
      </c>
      <c r="AG400" s="19" t="n">
        <v>3.38</v>
      </c>
      <c r="AH400" s="19" t="n">
        <v>0</v>
      </c>
      <c r="AI400" s="19" t="n">
        <v>43.32</v>
      </c>
      <c r="AJ400" s="19" t="n">
        <v>42.92</v>
      </c>
      <c r="AK400" s="19" t="n">
        <v>59.29</v>
      </c>
      <c r="AL400" s="19" t="n">
        <v>67.84</v>
      </c>
      <c r="AM400" s="19" t="n">
        <v>11.7</v>
      </c>
      <c r="AN400" s="19" t="n">
        <v>41.73</v>
      </c>
      <c r="AO400" s="19" t="n">
        <v>10.15</v>
      </c>
      <c r="AP400" s="19" t="n">
        <v>35.78</v>
      </c>
      <c r="AQ400" s="19" t="n">
        <v>36.46</v>
      </c>
      <c r="AR400" s="19" t="n">
        <v>76.92</v>
      </c>
      <c r="AS400" s="19" t="n">
        <v>192.05</v>
      </c>
      <c r="AT400" s="19" t="n">
        <v>15.09</v>
      </c>
      <c r="AU400" s="19" t="n">
        <v>38.35</v>
      </c>
      <c r="AV400" s="19" t="n">
        <v>151.45</v>
      </c>
      <c r="AW400" s="19" t="n">
        <v>0</v>
      </c>
      <c r="AX400" s="19" t="n">
        <v>40.33</v>
      </c>
      <c r="AY400" s="19" t="n">
        <v>47.7</v>
      </c>
      <c r="AZ400" s="19" t="n">
        <v>32.75</v>
      </c>
      <c r="BA400" s="19" t="n">
        <v>10.05</v>
      </c>
      <c r="BB400" s="19" t="n">
        <v>0</v>
      </c>
      <c r="BC400" s="19" t="n">
        <v>0</v>
      </c>
      <c r="BD400" s="19" t="n">
        <v>0</v>
      </c>
      <c r="BE400" s="19" t="n">
        <v>0</v>
      </c>
      <c r="BF400" s="19" t="n">
        <v>0</v>
      </c>
      <c r="BG400" s="19" t="n">
        <v>0</v>
      </c>
      <c r="BH400" s="19" t="n">
        <v>0</v>
      </c>
      <c r="BI400" s="19" t="n">
        <v>0.36</v>
      </c>
      <c r="BJ400" s="19" t="n">
        <v>0</v>
      </c>
      <c r="BK400" s="19" t="n">
        <v>0.24</v>
      </c>
      <c r="BL400" s="19" t="n">
        <v>0.02</v>
      </c>
      <c r="BM400" s="19" t="n">
        <v>0.04</v>
      </c>
      <c r="BN400" s="19" t="n">
        <v>0</v>
      </c>
      <c r="BO400" s="19" t="n">
        <v>0</v>
      </c>
      <c r="BP400" s="19" t="n">
        <v>0</v>
      </c>
      <c r="BQ400" s="19" t="n">
        <v>1.39</v>
      </c>
      <c r="BR400" s="19" t="n">
        <v>0</v>
      </c>
      <c r="BS400" s="19" t="n">
        <v>0</v>
      </c>
      <c r="BT400" s="19" t="n">
        <v>3.47</v>
      </c>
      <c r="BU400" s="19" t="n">
        <v>0</v>
      </c>
      <c r="BV400" s="19" t="n">
        <v>0</v>
      </c>
      <c r="BW400" s="19" t="n">
        <v>0</v>
      </c>
      <c r="BX400" s="19" t="n">
        <v>0</v>
      </c>
      <c r="BY400" s="19" t="n">
        <v>0</v>
      </c>
      <c r="BZ400" s="19" t="n">
        <v>54.99</v>
      </c>
      <c r="CB400" s="19" t="n">
        <v>8.46</v>
      </c>
      <c r="CD400" s="19" t="n">
        <v>0</v>
      </c>
      <c r="CE400" s="19" t="n">
        <v>0</v>
      </c>
      <c r="CF400" s="19" t="n">
        <v>0</v>
      </c>
      <c r="CG400" s="19" t="n">
        <v>0</v>
      </c>
      <c r="CH400" s="19" t="n">
        <v>0</v>
      </c>
      <c r="CI400" s="19" t="n">
        <v>0</v>
      </c>
    </row>
    <row r="401" s="19" customFormat="true" ht="13.8" hidden="false" customHeight="false" outlineLevel="0" collapsed="false">
      <c r="A401" s="19" t="str">
        <f aca="false">" 124 "</f>
        <v> 124 </v>
      </c>
      <c r="B401" s="19" t="s">
        <v>106</v>
      </c>
      <c r="C401" s="20" t="str">
        <f aca="false">"210"</f>
        <v>210</v>
      </c>
      <c r="D401" s="20" t="n">
        <v>1.53</v>
      </c>
      <c r="E401" s="20" t="n">
        <v>4.37</v>
      </c>
      <c r="F401" s="20" t="n">
        <v>8.48</v>
      </c>
      <c r="G401" s="20" t="n">
        <v>76.7819213</v>
      </c>
      <c r="H401" s="19" t="n">
        <v>2.76</v>
      </c>
      <c r="I401" s="19" t="n">
        <v>0.1</v>
      </c>
      <c r="J401" s="19" t="n">
        <v>2.76</v>
      </c>
      <c r="K401" s="19" t="n">
        <v>0</v>
      </c>
      <c r="L401" s="19" t="n">
        <v>3.49</v>
      </c>
      <c r="M401" s="19" t="n">
        <v>3.48</v>
      </c>
      <c r="N401" s="19" t="n">
        <v>1.5</v>
      </c>
      <c r="O401" s="19" t="n">
        <v>0</v>
      </c>
      <c r="P401" s="19" t="n">
        <v>0</v>
      </c>
      <c r="Q401" s="19" t="n">
        <v>0.25</v>
      </c>
      <c r="R401" s="19" t="n">
        <v>1.24</v>
      </c>
      <c r="S401" s="19" t="n">
        <v>202.01</v>
      </c>
      <c r="T401" s="19" t="n">
        <v>290.26</v>
      </c>
      <c r="U401" s="19" t="n">
        <v>31.98</v>
      </c>
      <c r="V401" s="19" t="n">
        <v>15.88</v>
      </c>
      <c r="W401" s="19" t="n">
        <v>36.94</v>
      </c>
      <c r="X401" s="19" t="n">
        <v>0.59</v>
      </c>
      <c r="Y401" s="19" t="n">
        <v>31.1</v>
      </c>
      <c r="Z401" s="19" t="n">
        <v>924.3</v>
      </c>
      <c r="AA401" s="19" t="n">
        <v>202.04</v>
      </c>
      <c r="AB401" s="19" t="n">
        <v>0.17</v>
      </c>
      <c r="AC401" s="19" t="n">
        <v>0.04</v>
      </c>
      <c r="AD401" s="19" t="n">
        <v>0.04</v>
      </c>
      <c r="AE401" s="19" t="n">
        <v>0.59</v>
      </c>
      <c r="AF401" s="19" t="n">
        <v>0.96</v>
      </c>
      <c r="AG401" s="19" t="n">
        <v>9.62</v>
      </c>
      <c r="AH401" s="19" t="n">
        <v>0</v>
      </c>
      <c r="AI401" s="19" t="n">
        <v>40.63</v>
      </c>
      <c r="AJ401" s="19" t="n">
        <v>39.65</v>
      </c>
      <c r="AK401" s="19" t="n">
        <v>52.61</v>
      </c>
      <c r="AL401" s="19" t="n">
        <v>50.55</v>
      </c>
      <c r="AM401" s="19" t="n">
        <v>15.08</v>
      </c>
      <c r="AN401" s="19" t="n">
        <v>35.73</v>
      </c>
      <c r="AO401" s="19" t="n">
        <v>11.85</v>
      </c>
      <c r="AP401" s="19" t="n">
        <v>40.33</v>
      </c>
      <c r="AQ401" s="19" t="n">
        <v>46.24</v>
      </c>
      <c r="AR401" s="19" t="n">
        <v>74.93</v>
      </c>
      <c r="AS401" s="19" t="n">
        <v>96.29</v>
      </c>
      <c r="AT401" s="19" t="n">
        <v>16.29</v>
      </c>
      <c r="AU401" s="19" t="n">
        <v>31.02</v>
      </c>
      <c r="AV401" s="19" t="n">
        <v>182.16</v>
      </c>
      <c r="AW401" s="19" t="n">
        <v>0</v>
      </c>
      <c r="AX401" s="19" t="n">
        <v>33.8</v>
      </c>
      <c r="AY401" s="19" t="n">
        <v>33.5</v>
      </c>
      <c r="AZ401" s="19" t="n">
        <v>29.15</v>
      </c>
      <c r="BA401" s="19" t="n">
        <v>12.11</v>
      </c>
      <c r="BB401" s="19" t="n">
        <v>0.15</v>
      </c>
      <c r="BC401" s="19" t="n">
        <v>0.03</v>
      </c>
      <c r="BD401" s="19" t="n">
        <v>0.03</v>
      </c>
      <c r="BE401" s="19" t="n">
        <v>0.07</v>
      </c>
      <c r="BF401" s="19" t="n">
        <v>0.09</v>
      </c>
      <c r="BG401" s="19" t="n">
        <v>0.31</v>
      </c>
      <c r="BH401" s="19" t="n">
        <v>0</v>
      </c>
      <c r="BI401" s="19" t="n">
        <v>0.98</v>
      </c>
      <c r="BJ401" s="19" t="n">
        <v>0</v>
      </c>
      <c r="BK401" s="19" t="n">
        <v>0.3</v>
      </c>
      <c r="BL401" s="19" t="n">
        <v>0</v>
      </c>
      <c r="BM401" s="19" t="n">
        <v>0</v>
      </c>
      <c r="BN401" s="19" t="n">
        <v>0</v>
      </c>
      <c r="BO401" s="19" t="n">
        <v>0</v>
      </c>
      <c r="BP401" s="19" t="n">
        <v>0.11</v>
      </c>
      <c r="BQ401" s="19" t="n">
        <v>0.93</v>
      </c>
      <c r="BR401" s="19" t="n">
        <v>0</v>
      </c>
      <c r="BS401" s="19" t="n">
        <v>0</v>
      </c>
      <c r="BT401" s="19" t="n">
        <v>0.06</v>
      </c>
      <c r="BU401" s="19" t="n">
        <v>0</v>
      </c>
      <c r="BV401" s="19" t="n">
        <v>0</v>
      </c>
      <c r="BW401" s="19" t="n">
        <v>0</v>
      </c>
      <c r="BX401" s="19" t="n">
        <v>0</v>
      </c>
      <c r="BY401" s="19" t="n">
        <v>0</v>
      </c>
      <c r="BZ401" s="19" t="n">
        <v>233.58</v>
      </c>
      <c r="CB401" s="19" t="n">
        <v>151.41</v>
      </c>
      <c r="CD401" s="19" t="n">
        <v>0</v>
      </c>
      <c r="CE401" s="19" t="n">
        <v>0</v>
      </c>
      <c r="CF401" s="19" t="n">
        <v>0</v>
      </c>
      <c r="CG401" s="19" t="n">
        <v>0</v>
      </c>
      <c r="CH401" s="19" t="n">
        <v>0</v>
      </c>
      <c r="CI401" s="19" t="n">
        <v>0</v>
      </c>
    </row>
    <row r="402" s="19" customFormat="true" ht="13.8" hidden="false" customHeight="false" outlineLevel="0" collapsed="false">
      <c r="A402" s="19" t="str">
        <f aca="false">"505"</f>
        <v>505</v>
      </c>
      <c r="B402" s="19" t="s">
        <v>178</v>
      </c>
      <c r="C402" s="20" t="str">
        <f aca="false">"90"</f>
        <v>90</v>
      </c>
      <c r="D402" s="20" t="n">
        <v>16.54</v>
      </c>
      <c r="E402" s="20" t="n">
        <v>16.04</v>
      </c>
      <c r="F402" s="20" t="n">
        <v>5.84</v>
      </c>
      <c r="G402" s="20" t="n">
        <v>233.5888125</v>
      </c>
      <c r="H402" s="19" t="n">
        <v>6.91</v>
      </c>
      <c r="I402" s="19" t="n">
        <v>0.11</v>
      </c>
      <c r="J402" s="19" t="n">
        <v>0</v>
      </c>
      <c r="K402" s="19" t="n">
        <v>0</v>
      </c>
      <c r="L402" s="19" t="n">
        <v>1.38</v>
      </c>
      <c r="M402" s="19" t="n">
        <v>4.16</v>
      </c>
      <c r="N402" s="19" t="n">
        <v>0.3</v>
      </c>
      <c r="O402" s="19" t="n">
        <v>0</v>
      </c>
      <c r="P402" s="19" t="n">
        <v>0</v>
      </c>
      <c r="Q402" s="19" t="n">
        <v>0.05</v>
      </c>
      <c r="R402" s="19" t="n">
        <v>2.22</v>
      </c>
      <c r="S402" s="19" t="n">
        <v>333.6</v>
      </c>
      <c r="T402" s="19" t="n">
        <v>124.97</v>
      </c>
      <c r="U402" s="19" t="n">
        <v>42.89</v>
      </c>
      <c r="V402" s="19" t="n">
        <v>17.33</v>
      </c>
      <c r="W402" s="19" t="n">
        <v>134.72</v>
      </c>
      <c r="X402" s="19" t="n">
        <v>1.51</v>
      </c>
      <c r="Y402" s="19" t="n">
        <v>59.51</v>
      </c>
      <c r="Z402" s="19" t="n">
        <v>34.65</v>
      </c>
      <c r="AA402" s="19" t="n">
        <v>125.15</v>
      </c>
      <c r="AB402" s="19" t="n">
        <v>0.66</v>
      </c>
      <c r="AC402" s="19" t="n">
        <v>0.05</v>
      </c>
      <c r="AD402" s="19" t="n">
        <v>0.13</v>
      </c>
      <c r="AE402" s="19" t="n">
        <v>5.42</v>
      </c>
      <c r="AF402" s="19" t="n">
        <v>11.56</v>
      </c>
      <c r="AG402" s="19" t="n">
        <v>0.55</v>
      </c>
      <c r="AH402" s="19" t="n">
        <v>0</v>
      </c>
      <c r="AI402" s="19" t="n">
        <v>890.35</v>
      </c>
      <c r="AJ402" s="19" t="n">
        <v>941.65</v>
      </c>
      <c r="AK402" s="19" t="n">
        <v>1402.49</v>
      </c>
      <c r="AL402" s="19" t="n">
        <v>1620.67</v>
      </c>
      <c r="AM402" s="19" t="n">
        <v>430.64</v>
      </c>
      <c r="AN402" s="19" t="n">
        <v>797.49</v>
      </c>
      <c r="AO402" s="19" t="n">
        <v>21.75</v>
      </c>
      <c r="AP402" s="19" t="n">
        <v>810.97</v>
      </c>
      <c r="AQ402" s="19" t="n">
        <v>72.78</v>
      </c>
      <c r="AR402" s="19" t="n">
        <v>80.33</v>
      </c>
      <c r="AS402" s="19" t="n">
        <v>125.89</v>
      </c>
      <c r="AT402" s="19" t="n">
        <v>426.34</v>
      </c>
      <c r="AU402" s="19" t="n">
        <v>42.73</v>
      </c>
      <c r="AV402" s="19" t="n">
        <v>183.12</v>
      </c>
      <c r="AW402" s="19" t="n">
        <v>1.42</v>
      </c>
      <c r="AX402" s="19" t="n">
        <v>41.31</v>
      </c>
      <c r="AY402" s="19" t="n">
        <v>95.34</v>
      </c>
      <c r="AZ402" s="19" t="n">
        <v>542.5</v>
      </c>
      <c r="BA402" s="19" t="n">
        <v>202.28</v>
      </c>
      <c r="BB402" s="19" t="n">
        <v>0.13</v>
      </c>
      <c r="BC402" s="19" t="n">
        <v>0.03</v>
      </c>
      <c r="BD402" s="19" t="n">
        <v>0.02</v>
      </c>
      <c r="BE402" s="19" t="n">
        <v>0.06</v>
      </c>
      <c r="BF402" s="19" t="n">
        <v>0.08</v>
      </c>
      <c r="BG402" s="19" t="n">
        <v>0.26</v>
      </c>
      <c r="BH402" s="19" t="n">
        <v>0</v>
      </c>
      <c r="BI402" s="19" t="n">
        <v>0.83</v>
      </c>
      <c r="BJ402" s="19" t="n">
        <v>0</v>
      </c>
      <c r="BK402" s="19" t="n">
        <v>0.25</v>
      </c>
      <c r="BL402" s="19" t="n">
        <v>0</v>
      </c>
      <c r="BM402" s="19" t="n">
        <v>0</v>
      </c>
      <c r="BN402" s="19" t="n">
        <v>0</v>
      </c>
      <c r="BO402" s="19" t="n">
        <v>0.03</v>
      </c>
      <c r="BP402" s="19" t="n">
        <v>0.1</v>
      </c>
      <c r="BQ402" s="19" t="n">
        <v>0.77</v>
      </c>
      <c r="BR402" s="19" t="n">
        <v>0</v>
      </c>
      <c r="BS402" s="19" t="n">
        <v>0</v>
      </c>
      <c r="BT402" s="19" t="n">
        <v>0.03</v>
      </c>
      <c r="BU402" s="19" t="n">
        <v>0</v>
      </c>
      <c r="BV402" s="19" t="n">
        <v>0</v>
      </c>
      <c r="BW402" s="19" t="n">
        <v>0</v>
      </c>
      <c r="BX402" s="19" t="n">
        <v>0</v>
      </c>
      <c r="BY402" s="19" t="n">
        <v>0</v>
      </c>
      <c r="BZ402" s="19" t="n">
        <v>86</v>
      </c>
      <c r="CB402" s="19" t="n">
        <v>65.29</v>
      </c>
      <c r="CD402" s="19" t="n">
        <v>0</v>
      </c>
      <c r="CE402" s="19" t="n">
        <v>0</v>
      </c>
      <c r="CF402" s="19" t="n">
        <v>0</v>
      </c>
      <c r="CG402" s="19" t="n">
        <v>0</v>
      </c>
      <c r="CH402" s="19" t="n">
        <v>0</v>
      </c>
      <c r="CI402" s="19" t="n">
        <v>0</v>
      </c>
    </row>
    <row r="403" s="19" customFormat="true" ht="13.8" hidden="false" customHeight="false" outlineLevel="0" collapsed="false">
      <c r="A403" s="19" t="str">
        <f aca="false">"520"</f>
        <v>520</v>
      </c>
      <c r="B403" s="19" t="s">
        <v>179</v>
      </c>
      <c r="C403" s="20" t="str">
        <f aca="false">"150"</f>
        <v>150</v>
      </c>
      <c r="D403" s="20" t="n">
        <v>3.13</v>
      </c>
      <c r="E403" s="20" t="n">
        <v>4.65</v>
      </c>
      <c r="F403" s="20" t="n">
        <v>21.25</v>
      </c>
      <c r="G403" s="20" t="n">
        <v>138.269736</v>
      </c>
      <c r="H403" s="19" t="n">
        <v>2.96</v>
      </c>
      <c r="I403" s="19" t="n">
        <v>0.11</v>
      </c>
      <c r="J403" s="19" t="n">
        <v>0</v>
      </c>
      <c r="K403" s="19" t="n">
        <v>0</v>
      </c>
      <c r="L403" s="19" t="n">
        <v>2.28</v>
      </c>
      <c r="M403" s="19" t="n">
        <v>17.35</v>
      </c>
      <c r="N403" s="19" t="n">
        <v>1.62</v>
      </c>
      <c r="O403" s="19" t="n">
        <v>0</v>
      </c>
      <c r="P403" s="19" t="n">
        <v>0</v>
      </c>
      <c r="Q403" s="19" t="n">
        <v>0.28</v>
      </c>
      <c r="R403" s="19" t="n">
        <v>2.55</v>
      </c>
      <c r="S403" s="19" t="n">
        <v>275.56</v>
      </c>
      <c r="T403" s="19" t="n">
        <v>612.85</v>
      </c>
      <c r="U403" s="19" t="n">
        <v>41.22</v>
      </c>
      <c r="V403" s="19" t="n">
        <v>29.76</v>
      </c>
      <c r="W403" s="19" t="n">
        <v>88.23</v>
      </c>
      <c r="X403" s="19" t="n">
        <v>1.09</v>
      </c>
      <c r="Y403" s="19" t="n">
        <v>24.74</v>
      </c>
      <c r="Z403" s="19" t="n">
        <v>36.61</v>
      </c>
      <c r="AA403" s="19" t="n">
        <v>31.57</v>
      </c>
      <c r="AB403" s="19" t="n">
        <v>0.18</v>
      </c>
      <c r="AC403" s="19" t="n">
        <v>0.11</v>
      </c>
      <c r="AD403" s="19" t="n">
        <v>0.11</v>
      </c>
      <c r="AE403" s="19" t="n">
        <v>1.27</v>
      </c>
      <c r="AF403" s="19" t="n">
        <v>2.51</v>
      </c>
      <c r="AG403" s="19" t="n">
        <v>5.2</v>
      </c>
      <c r="AH403" s="19" t="n">
        <v>0</v>
      </c>
      <c r="AI403" s="19" t="n">
        <v>69.21</v>
      </c>
      <c r="AJ403" s="19" t="n">
        <v>87.03</v>
      </c>
      <c r="AK403" s="19" t="n">
        <v>126.79</v>
      </c>
      <c r="AL403" s="19" t="n">
        <v>125.37</v>
      </c>
      <c r="AM403" s="19" t="n">
        <v>29.68</v>
      </c>
      <c r="AN403" s="19" t="n">
        <v>80.33</v>
      </c>
      <c r="AO403" s="19" t="n">
        <v>36.14</v>
      </c>
      <c r="AP403" s="19" t="n">
        <v>84.92</v>
      </c>
      <c r="AQ403" s="19" t="n">
        <v>72.51</v>
      </c>
      <c r="AR403" s="19" t="n">
        <v>196.56</v>
      </c>
      <c r="AS403" s="19" t="n">
        <v>88.16</v>
      </c>
      <c r="AT403" s="19" t="n">
        <v>18.75</v>
      </c>
      <c r="AU403" s="19" t="n">
        <v>51.19</v>
      </c>
      <c r="AV403" s="19" t="n">
        <v>275.31</v>
      </c>
      <c r="AW403" s="19" t="n">
        <v>0</v>
      </c>
      <c r="AX403" s="19" t="n">
        <v>38.9</v>
      </c>
      <c r="AY403" s="19" t="n">
        <v>35.53</v>
      </c>
      <c r="AZ403" s="19" t="n">
        <v>80.05</v>
      </c>
      <c r="BA403" s="19" t="n">
        <v>22.2</v>
      </c>
      <c r="BB403" s="19" t="n">
        <v>0.13</v>
      </c>
      <c r="BC403" s="19" t="n">
        <v>0.06</v>
      </c>
      <c r="BD403" s="19" t="n">
        <v>0.03</v>
      </c>
      <c r="BE403" s="19" t="n">
        <v>0.07</v>
      </c>
      <c r="BF403" s="19" t="n">
        <v>0.08</v>
      </c>
      <c r="BG403" s="19" t="n">
        <v>0.38</v>
      </c>
      <c r="BH403" s="19" t="n">
        <v>0</v>
      </c>
      <c r="BI403" s="19" t="n">
        <v>1.14</v>
      </c>
      <c r="BJ403" s="19" t="n">
        <v>0</v>
      </c>
      <c r="BK403" s="19" t="n">
        <v>0.34</v>
      </c>
      <c r="BL403" s="19" t="n">
        <v>0</v>
      </c>
      <c r="BM403" s="19" t="n">
        <v>0</v>
      </c>
      <c r="BN403" s="19" t="n">
        <v>0</v>
      </c>
      <c r="BO403" s="19" t="n">
        <v>0.07</v>
      </c>
      <c r="BP403" s="19" t="n">
        <v>0.12</v>
      </c>
      <c r="BQ403" s="19" t="n">
        <v>1.05</v>
      </c>
      <c r="BR403" s="19" t="n">
        <v>0</v>
      </c>
      <c r="BS403" s="19" t="n">
        <v>0</v>
      </c>
      <c r="BT403" s="19" t="n">
        <v>0.14</v>
      </c>
      <c r="BU403" s="19" t="n">
        <v>0</v>
      </c>
      <c r="BV403" s="19" t="n">
        <v>0</v>
      </c>
      <c r="BW403" s="19" t="n">
        <v>0</v>
      </c>
      <c r="BX403" s="19" t="n">
        <v>0</v>
      </c>
      <c r="BY403" s="19" t="n">
        <v>0</v>
      </c>
      <c r="BZ403" s="19" t="n">
        <v>123.2</v>
      </c>
      <c r="CB403" s="19" t="n">
        <v>30.84</v>
      </c>
      <c r="CD403" s="19" t="n">
        <v>0</v>
      </c>
      <c r="CE403" s="19" t="n">
        <v>0</v>
      </c>
      <c r="CF403" s="19" t="n">
        <v>0</v>
      </c>
      <c r="CG403" s="19" t="n">
        <v>0</v>
      </c>
      <c r="CH403" s="19" t="n">
        <v>0</v>
      </c>
      <c r="CI403" s="19" t="n">
        <v>0</v>
      </c>
    </row>
    <row r="404" s="19" customFormat="true" ht="13.8" hidden="false" customHeight="false" outlineLevel="0" collapsed="false">
      <c r="A404" s="19" t="str">
        <f aca="false">"639"</f>
        <v>639</v>
      </c>
      <c r="B404" s="19" t="s">
        <v>128</v>
      </c>
      <c r="C404" s="20" t="str">
        <f aca="false">"200"</f>
        <v>200</v>
      </c>
      <c r="D404" s="20" t="n">
        <v>1.02</v>
      </c>
      <c r="E404" s="20" t="n">
        <v>0.06</v>
      </c>
      <c r="F404" s="20" t="n">
        <v>23.18</v>
      </c>
      <c r="G404" s="20" t="n">
        <v>87.59892</v>
      </c>
      <c r="H404" s="19" t="n">
        <v>0.02</v>
      </c>
      <c r="I404" s="19" t="n">
        <v>0</v>
      </c>
      <c r="J404" s="19" t="n">
        <v>0</v>
      </c>
      <c r="K404" s="19" t="n">
        <v>0</v>
      </c>
      <c r="L404" s="19" t="n">
        <v>19.19</v>
      </c>
      <c r="M404" s="19" t="n">
        <v>0.57</v>
      </c>
      <c r="N404" s="19" t="n">
        <v>3.42</v>
      </c>
      <c r="O404" s="19" t="n">
        <v>0</v>
      </c>
      <c r="P404" s="19" t="n">
        <v>0</v>
      </c>
      <c r="Q404" s="19" t="n">
        <v>0.3</v>
      </c>
      <c r="R404" s="19" t="n">
        <v>0.81</v>
      </c>
      <c r="S404" s="19" t="n">
        <v>45.05</v>
      </c>
      <c r="T404" s="19" t="n">
        <v>872.49</v>
      </c>
      <c r="U404" s="19" t="n">
        <v>106.7</v>
      </c>
      <c r="V404" s="19" t="n">
        <v>71.82</v>
      </c>
      <c r="W404" s="19" t="n">
        <v>85.75</v>
      </c>
      <c r="X404" s="19" t="n">
        <v>1.67</v>
      </c>
      <c r="Y404" s="19" t="n">
        <v>0</v>
      </c>
      <c r="Z404" s="19" t="n">
        <v>819</v>
      </c>
      <c r="AA404" s="19" t="n">
        <v>152.3</v>
      </c>
      <c r="AB404" s="19" t="n">
        <v>1.73</v>
      </c>
      <c r="AC404" s="19" t="n">
        <v>0.07</v>
      </c>
      <c r="AD404" s="19" t="n">
        <v>0.09</v>
      </c>
      <c r="AE404" s="19" t="n">
        <v>1.22</v>
      </c>
      <c r="AF404" s="19" t="n">
        <v>1.83</v>
      </c>
      <c r="AG404" s="19" t="n">
        <v>12.92</v>
      </c>
      <c r="AH404" s="19" t="n">
        <v>0</v>
      </c>
      <c r="AI404" s="19" t="n">
        <v>0.01</v>
      </c>
      <c r="AJ404" s="19" t="n">
        <v>0.01</v>
      </c>
      <c r="AK404" s="19" t="n">
        <v>24.71</v>
      </c>
      <c r="AL404" s="19" t="n">
        <v>26.77</v>
      </c>
      <c r="AM404" s="19" t="n">
        <v>20.58</v>
      </c>
      <c r="AN404" s="19" t="n">
        <v>102.91</v>
      </c>
      <c r="AO404" s="19" t="n">
        <v>4.12</v>
      </c>
      <c r="AP404" s="19" t="n">
        <v>24.71</v>
      </c>
      <c r="AQ404" s="19" t="n">
        <v>51.46</v>
      </c>
      <c r="AR404" s="19" t="n">
        <v>164.65</v>
      </c>
      <c r="AS404" s="19" t="n">
        <v>148.23</v>
      </c>
      <c r="AT404" s="19" t="n">
        <v>20.58</v>
      </c>
      <c r="AU404" s="19" t="n">
        <v>10.3</v>
      </c>
      <c r="AV404" s="19" t="n">
        <v>185.25</v>
      </c>
      <c r="AW404" s="19" t="n">
        <v>0</v>
      </c>
      <c r="AX404" s="19" t="n">
        <v>205.82</v>
      </c>
      <c r="AY404" s="19" t="n">
        <v>144.07</v>
      </c>
      <c r="AZ404" s="19" t="n">
        <v>20.59</v>
      </c>
      <c r="BA404" s="19" t="n">
        <v>30.87</v>
      </c>
      <c r="BB404" s="19" t="n">
        <v>0</v>
      </c>
      <c r="BC404" s="19" t="n">
        <v>0</v>
      </c>
      <c r="BD404" s="19" t="n">
        <v>0</v>
      </c>
      <c r="BE404" s="19" t="n">
        <v>0</v>
      </c>
      <c r="BF404" s="19" t="n">
        <v>0</v>
      </c>
      <c r="BG404" s="19" t="n">
        <v>0</v>
      </c>
      <c r="BH404" s="19" t="n">
        <v>0</v>
      </c>
      <c r="BI404" s="19" t="n">
        <v>0.08</v>
      </c>
      <c r="BJ404" s="19" t="n">
        <v>0</v>
      </c>
      <c r="BK404" s="19" t="n">
        <v>0.01</v>
      </c>
      <c r="BL404" s="19" t="n">
        <v>0</v>
      </c>
      <c r="BM404" s="19" t="n">
        <v>0</v>
      </c>
      <c r="BN404" s="19" t="n">
        <v>0</v>
      </c>
      <c r="BO404" s="19" t="n">
        <v>0</v>
      </c>
      <c r="BP404" s="19" t="n">
        <v>0.01</v>
      </c>
      <c r="BQ404" s="19" t="n">
        <v>0.06</v>
      </c>
      <c r="BR404" s="19" t="n">
        <v>0</v>
      </c>
      <c r="BS404" s="19" t="n">
        <v>0</v>
      </c>
      <c r="BT404" s="19" t="n">
        <v>0.04</v>
      </c>
      <c r="BU404" s="19" t="n">
        <v>0.12</v>
      </c>
      <c r="BV404" s="19" t="n">
        <v>0</v>
      </c>
      <c r="BW404" s="19" t="n">
        <v>0</v>
      </c>
      <c r="BX404" s="19" t="n">
        <v>0</v>
      </c>
      <c r="BY404" s="19" t="n">
        <v>0</v>
      </c>
      <c r="BZ404" s="19" t="n">
        <v>214.01</v>
      </c>
      <c r="CB404" s="19" t="n">
        <v>136.5</v>
      </c>
      <c r="CD404" s="19" t="n">
        <v>0</v>
      </c>
      <c r="CE404" s="19" t="n">
        <v>0</v>
      </c>
      <c r="CF404" s="19" t="n">
        <v>0</v>
      </c>
      <c r="CG404" s="19" t="n">
        <v>0</v>
      </c>
      <c r="CH404" s="19" t="n">
        <v>0</v>
      </c>
      <c r="CI404" s="19" t="n">
        <v>0</v>
      </c>
    </row>
    <row r="405" s="21" customFormat="true" ht="13.8" hidden="false" customHeight="false" outlineLevel="0" collapsed="false">
      <c r="B405" s="21" t="s">
        <v>95</v>
      </c>
      <c r="C405" s="22" t="str">
        <f aca="false">"70"</f>
        <v>70</v>
      </c>
      <c r="D405" s="22" t="n">
        <v>4.53</v>
      </c>
      <c r="E405" s="22" t="n">
        <v>0.82</v>
      </c>
      <c r="F405" s="22" t="n">
        <v>28.61</v>
      </c>
      <c r="G405" s="22" t="n">
        <v>132.65868</v>
      </c>
      <c r="H405" s="21" t="n">
        <v>0.14</v>
      </c>
      <c r="I405" s="21" t="n">
        <v>0</v>
      </c>
      <c r="J405" s="21" t="n">
        <v>0</v>
      </c>
      <c r="K405" s="21" t="n">
        <v>0</v>
      </c>
      <c r="L405" s="21" t="n">
        <v>0.82</v>
      </c>
      <c r="M405" s="21" t="n">
        <v>22.09</v>
      </c>
      <c r="N405" s="21" t="n">
        <v>5.69</v>
      </c>
      <c r="O405" s="21" t="n">
        <v>0</v>
      </c>
      <c r="P405" s="21" t="n">
        <v>0</v>
      </c>
      <c r="Q405" s="21" t="n">
        <v>0.69</v>
      </c>
      <c r="R405" s="21" t="n">
        <v>1.72</v>
      </c>
      <c r="S405" s="21" t="n">
        <v>418.46</v>
      </c>
      <c r="T405" s="21" t="n">
        <v>168.07</v>
      </c>
      <c r="U405" s="21" t="n">
        <v>24.01</v>
      </c>
      <c r="V405" s="21" t="n">
        <v>32.24</v>
      </c>
      <c r="W405" s="21" t="n">
        <v>108.39</v>
      </c>
      <c r="X405" s="21" t="n">
        <v>2.68</v>
      </c>
      <c r="Y405" s="21" t="n">
        <v>0</v>
      </c>
      <c r="Z405" s="21" t="n">
        <v>3.43</v>
      </c>
      <c r="AA405" s="21" t="n">
        <v>0.7</v>
      </c>
      <c r="AB405" s="21" t="n">
        <v>0.98</v>
      </c>
      <c r="AC405" s="21" t="n">
        <v>0.12</v>
      </c>
      <c r="AD405" s="21" t="n">
        <v>0.05</v>
      </c>
      <c r="AE405" s="21" t="n">
        <v>0.48</v>
      </c>
      <c r="AF405" s="21" t="n">
        <v>1.4</v>
      </c>
      <c r="AG405" s="21" t="n">
        <v>0</v>
      </c>
      <c r="AH405" s="21" t="n">
        <v>0</v>
      </c>
      <c r="AI405" s="21" t="n">
        <v>220.89</v>
      </c>
      <c r="AJ405" s="21" t="n">
        <v>170.13</v>
      </c>
      <c r="AK405" s="21" t="n">
        <v>292.92</v>
      </c>
      <c r="AL405" s="21" t="n">
        <v>152.98</v>
      </c>
      <c r="AM405" s="21" t="n">
        <v>63.8</v>
      </c>
      <c r="AN405" s="21" t="n">
        <v>135.83</v>
      </c>
      <c r="AO405" s="21" t="n">
        <v>54.88</v>
      </c>
      <c r="AP405" s="21" t="n">
        <v>254.51</v>
      </c>
      <c r="AQ405" s="21" t="n">
        <v>203.74</v>
      </c>
      <c r="AR405" s="21" t="n">
        <v>199.63</v>
      </c>
      <c r="AS405" s="21" t="n">
        <v>318.3</v>
      </c>
      <c r="AT405" s="21" t="n">
        <v>85.06</v>
      </c>
      <c r="AU405" s="21" t="n">
        <v>212.66</v>
      </c>
      <c r="AV405" s="21" t="n">
        <v>1048.89</v>
      </c>
      <c r="AW405" s="21" t="n">
        <v>0</v>
      </c>
      <c r="AX405" s="21" t="n">
        <v>360.84</v>
      </c>
      <c r="AY405" s="21" t="n">
        <v>199.63</v>
      </c>
      <c r="AZ405" s="21" t="n">
        <v>123.48</v>
      </c>
      <c r="BA405" s="21" t="n">
        <v>89.18</v>
      </c>
      <c r="BB405" s="21" t="n">
        <v>0</v>
      </c>
      <c r="BC405" s="21" t="n">
        <v>0</v>
      </c>
      <c r="BD405" s="21" t="n">
        <v>0</v>
      </c>
      <c r="BE405" s="21" t="n">
        <v>0</v>
      </c>
      <c r="BF405" s="21" t="n">
        <v>0</v>
      </c>
      <c r="BG405" s="21" t="n">
        <v>0</v>
      </c>
      <c r="BH405" s="21" t="n">
        <v>0</v>
      </c>
      <c r="BI405" s="21" t="n">
        <v>0.1</v>
      </c>
      <c r="BJ405" s="21" t="n">
        <v>0</v>
      </c>
      <c r="BK405" s="21" t="n">
        <v>0.01</v>
      </c>
      <c r="BL405" s="21" t="n">
        <v>0.01</v>
      </c>
      <c r="BM405" s="21" t="n">
        <v>0</v>
      </c>
      <c r="BN405" s="21" t="n">
        <v>0</v>
      </c>
      <c r="BO405" s="21" t="n">
        <v>0</v>
      </c>
      <c r="BP405" s="21" t="n">
        <v>0.01</v>
      </c>
      <c r="BQ405" s="21" t="n">
        <v>0.08</v>
      </c>
      <c r="BR405" s="21" t="n">
        <v>0</v>
      </c>
      <c r="BS405" s="21" t="n">
        <v>0</v>
      </c>
      <c r="BT405" s="21" t="n">
        <v>0.33</v>
      </c>
      <c r="BU405" s="21" t="n">
        <v>0.05</v>
      </c>
      <c r="BV405" s="21" t="n">
        <v>0</v>
      </c>
      <c r="BW405" s="21" t="n">
        <v>0</v>
      </c>
      <c r="BX405" s="21" t="n">
        <v>0</v>
      </c>
      <c r="BY405" s="21" t="n">
        <v>0</v>
      </c>
      <c r="BZ405" s="21" t="n">
        <v>32.9</v>
      </c>
      <c r="CB405" s="21" t="n">
        <v>0.57</v>
      </c>
      <c r="CD405" s="21" t="n">
        <v>0</v>
      </c>
      <c r="CE405" s="21" t="n">
        <v>0</v>
      </c>
      <c r="CF405" s="21" t="n">
        <v>0</v>
      </c>
      <c r="CG405" s="21" t="n">
        <v>0</v>
      </c>
      <c r="CH405" s="21" t="n">
        <v>0</v>
      </c>
      <c r="CI405" s="21" t="n">
        <v>0</v>
      </c>
    </row>
    <row r="406" s="23" customFormat="true" ht="13.8" hidden="false" customHeight="false" outlineLevel="0" collapsed="false">
      <c r="B406" s="23" t="s">
        <v>96</v>
      </c>
      <c r="C406" s="24"/>
      <c r="D406" s="24" t="n">
        <f aca="false">SUM(D400:D405)</f>
        <v>27.77</v>
      </c>
      <c r="E406" s="24" t="n">
        <f aca="false">SUM(E400:E405)</f>
        <v>31.93</v>
      </c>
      <c r="F406" s="24" t="n">
        <f aca="false">SUM(F400:F405)</f>
        <v>93.8</v>
      </c>
      <c r="G406" s="24" t="n">
        <f aca="false">SUM(G400:G405)</f>
        <v>748.773648578947</v>
      </c>
      <c r="H406" s="23" t="n">
        <f aca="false">SUM(H400:H405)</f>
        <v>13.55</v>
      </c>
      <c r="I406" s="23" t="n">
        <f aca="false">SUM(I400:I405)</f>
        <v>4.22</v>
      </c>
      <c r="J406" s="23" t="n">
        <f aca="false">SUM(J400:J405)</f>
        <v>3.52</v>
      </c>
      <c r="K406" s="23" t="n">
        <f aca="false">SUM(K400:K405)</f>
        <v>0</v>
      </c>
      <c r="L406" s="23" t="n">
        <f aca="false">SUM(L400:L405)</f>
        <v>31.25</v>
      </c>
      <c r="M406" s="23" t="n">
        <f aca="false">SUM(M400:M405)</f>
        <v>48.25</v>
      </c>
      <c r="N406" s="23" t="n">
        <f aca="false">SUM(N400:N405)</f>
        <v>14.28</v>
      </c>
      <c r="O406" s="23" t="n">
        <f aca="false">SUM(O400:O405)</f>
        <v>0</v>
      </c>
      <c r="P406" s="23" t="n">
        <f aca="false">SUM(P400:P405)</f>
        <v>0</v>
      </c>
      <c r="Q406" s="23" t="n">
        <f aca="false">SUM(Q400:Q405)</f>
        <v>1.72</v>
      </c>
      <c r="R406" s="23" t="n">
        <f aca="false">SUM(R400:R405)</f>
        <v>9.16</v>
      </c>
      <c r="S406" s="23" t="n">
        <f aca="false">SUM(S400:S405)</f>
        <v>1343.26</v>
      </c>
      <c r="T406" s="23" t="n">
        <f aca="false">SUM(T400:T405)</f>
        <v>2200.02</v>
      </c>
      <c r="U406" s="23" t="n">
        <f aca="false">SUM(U400:U405)</f>
        <v>263.78</v>
      </c>
      <c r="V406" s="23" t="n">
        <f aca="false">SUM(V400:V405)</f>
        <v>178.41</v>
      </c>
      <c r="W406" s="23" t="n">
        <f aca="false">SUM(W400:W405)</f>
        <v>478.69</v>
      </c>
      <c r="X406" s="23" t="n">
        <f aca="false">SUM(X400:X405)</f>
        <v>8.36</v>
      </c>
      <c r="Y406" s="23" t="n">
        <f aca="false">SUM(Y400:Y405)</f>
        <v>115.35</v>
      </c>
      <c r="Z406" s="23" t="n">
        <f aca="false">SUM(Z400:Z405)</f>
        <v>1868.72</v>
      </c>
      <c r="AA406" s="23" t="n">
        <f aca="false">SUM(AA400:AA405)</f>
        <v>520.61</v>
      </c>
      <c r="AB406" s="23" t="n">
        <f aca="false">SUM(AB400:AB405)</f>
        <v>6.45</v>
      </c>
      <c r="AC406" s="23" t="n">
        <f aca="false">SUM(AC400:AC405)</f>
        <v>0.41</v>
      </c>
      <c r="AD406" s="23" t="n">
        <f aca="false">SUM(AD400:AD405)</f>
        <v>0.44</v>
      </c>
      <c r="AE406" s="23" t="n">
        <f aca="false">SUM(AE400:AE405)</f>
        <v>9.17</v>
      </c>
      <c r="AF406" s="23" t="n">
        <f aca="false">SUM(AF400:AF405)</f>
        <v>18.65</v>
      </c>
      <c r="AG406" s="23" t="n">
        <f aca="false">SUM(AG400:AG405)</f>
        <v>31.67</v>
      </c>
      <c r="AH406" s="23" t="n">
        <f aca="false">SUM(AH400:AH405)</f>
        <v>0</v>
      </c>
      <c r="AI406" s="23" t="n">
        <f aca="false">SUM(AI400:AI405)</f>
        <v>1264.41</v>
      </c>
      <c r="AJ406" s="23" t="n">
        <f aca="false">SUM(AJ400:AJ405)</f>
        <v>1281.39</v>
      </c>
      <c r="AK406" s="23" t="n">
        <f aca="false">SUM(AK400:AK405)</f>
        <v>1958.81</v>
      </c>
      <c r="AL406" s="23" t="n">
        <f aca="false">SUM(AL400:AL405)</f>
        <v>2044.18</v>
      </c>
      <c r="AM406" s="23" t="n">
        <f aca="false">SUM(AM400:AM405)</f>
        <v>571.48</v>
      </c>
      <c r="AN406" s="23" t="n">
        <f aca="false">SUM(AN400:AN405)</f>
        <v>1194.02</v>
      </c>
      <c r="AO406" s="23" t="n">
        <f aca="false">SUM(AO400:AO405)</f>
        <v>138.89</v>
      </c>
      <c r="AP406" s="23" t="n">
        <f aca="false">SUM(AP400:AP405)</f>
        <v>1251.22</v>
      </c>
      <c r="AQ406" s="23" t="n">
        <f aca="false">SUM(AQ400:AQ405)</f>
        <v>483.19</v>
      </c>
      <c r="AR406" s="23" t="n">
        <f aca="false">SUM(AR400:AR405)</f>
        <v>793.02</v>
      </c>
      <c r="AS406" s="23" t="n">
        <f aca="false">SUM(AS400:AS405)</f>
        <v>968.92</v>
      </c>
      <c r="AT406" s="23" t="n">
        <f aca="false">SUM(AT400:AT405)</f>
        <v>582.11</v>
      </c>
      <c r="AU406" s="23" t="n">
        <f aca="false">SUM(AU400:AU405)</f>
        <v>386.25</v>
      </c>
      <c r="AV406" s="23" t="n">
        <f aca="false">SUM(AV400:AV405)</f>
        <v>2026.18</v>
      </c>
      <c r="AW406" s="23" t="n">
        <f aca="false">SUM(AW400:AW405)</f>
        <v>1.42</v>
      </c>
      <c r="AX406" s="23" t="n">
        <f aca="false">SUM(AX400:AX405)</f>
        <v>721</v>
      </c>
      <c r="AY406" s="23" t="n">
        <f aca="false">SUM(AY400:AY405)</f>
        <v>555.77</v>
      </c>
      <c r="AZ406" s="23" t="n">
        <f aca="false">SUM(AZ400:AZ405)</f>
        <v>828.52</v>
      </c>
      <c r="BA406" s="23" t="n">
        <f aca="false">SUM(BA400:BA405)</f>
        <v>366.69</v>
      </c>
      <c r="BB406" s="23" t="n">
        <f aca="false">SUM(BB400:BB405)</f>
        <v>0.41</v>
      </c>
      <c r="BC406" s="23" t="n">
        <f aca="false">SUM(BC400:BC405)</f>
        <v>0.12</v>
      </c>
      <c r="BD406" s="23" t="n">
        <f aca="false">SUM(BD400:BD405)</f>
        <v>0.08</v>
      </c>
      <c r="BE406" s="23" t="n">
        <f aca="false">SUM(BE400:BE405)</f>
        <v>0.2</v>
      </c>
      <c r="BF406" s="23" t="n">
        <f aca="false">SUM(BF400:BF405)</f>
        <v>0.25</v>
      </c>
      <c r="BG406" s="23" t="n">
        <f aca="false">SUM(BG400:BG405)</f>
        <v>0.95</v>
      </c>
      <c r="BH406" s="23" t="n">
        <f aca="false">SUM(BH400:BH405)</f>
        <v>0</v>
      </c>
      <c r="BI406" s="23" t="n">
        <f aca="false">SUM(BI400:BI405)</f>
        <v>3.49</v>
      </c>
      <c r="BJ406" s="23" t="n">
        <f aca="false">SUM(BJ400:BJ405)</f>
        <v>0</v>
      </c>
      <c r="BK406" s="23" t="n">
        <f aca="false">SUM(BK400:BK405)</f>
        <v>1.15</v>
      </c>
      <c r="BL406" s="23" t="n">
        <f aca="false">SUM(BL400:BL405)</f>
        <v>0.03</v>
      </c>
      <c r="BM406" s="23" t="n">
        <f aca="false">SUM(BM400:BM405)</f>
        <v>0.04</v>
      </c>
      <c r="BN406" s="23" t="n">
        <f aca="false">SUM(BN400:BN405)</f>
        <v>0</v>
      </c>
      <c r="BO406" s="23" t="n">
        <f aca="false">SUM(BO400:BO405)</f>
        <v>0.1</v>
      </c>
      <c r="BP406" s="23" t="n">
        <f aca="false">SUM(BP400:BP405)</f>
        <v>0.35</v>
      </c>
      <c r="BQ406" s="23" t="n">
        <f aca="false">SUM(BQ400:BQ405)</f>
        <v>4.28</v>
      </c>
      <c r="BR406" s="23" t="n">
        <f aca="false">SUM(BR400:BR405)</f>
        <v>0</v>
      </c>
      <c r="BS406" s="23" t="n">
        <f aca="false">SUM(BS400:BS405)</f>
        <v>0</v>
      </c>
      <c r="BT406" s="23" t="n">
        <f aca="false">SUM(BT400:BT405)</f>
        <v>4.07</v>
      </c>
      <c r="BU406" s="23" t="n">
        <f aca="false">SUM(BU400:BU405)</f>
        <v>0.17</v>
      </c>
      <c r="BV406" s="23" t="n">
        <f aca="false">SUM(BV400:BV405)</f>
        <v>0</v>
      </c>
      <c r="BW406" s="23" t="n">
        <f aca="false">SUM(BW400:BW405)</f>
        <v>0</v>
      </c>
      <c r="BX406" s="23" t="n">
        <f aca="false">SUM(BX400:BX405)</f>
        <v>0</v>
      </c>
      <c r="BY406" s="23" t="n">
        <f aca="false">SUM(BY400:BY405)</f>
        <v>0</v>
      </c>
      <c r="BZ406" s="23" t="n">
        <f aca="false">SUM(BZ400:BZ405)</f>
        <v>744.68</v>
      </c>
      <c r="CA406" s="23" t="n">
        <f aca="false">$G$406/$G$407*100</f>
        <v>64.3335110122098</v>
      </c>
      <c r="CB406" s="23" t="n">
        <v>393.06</v>
      </c>
      <c r="CD406" s="23" t="n">
        <v>0</v>
      </c>
      <c r="CE406" s="23" t="n">
        <v>0</v>
      </c>
      <c r="CF406" s="23" t="n">
        <v>0</v>
      </c>
      <c r="CG406" s="23" t="n">
        <v>0</v>
      </c>
      <c r="CH406" s="23" t="n">
        <v>0</v>
      </c>
      <c r="CI406" s="23" t="n">
        <v>0</v>
      </c>
    </row>
    <row r="407" s="23" customFormat="true" ht="13.8" hidden="false" customHeight="false" outlineLevel="0" collapsed="false">
      <c r="B407" s="23" t="s">
        <v>97</v>
      </c>
      <c r="C407" s="24"/>
      <c r="D407" s="34" t="n">
        <f aca="false">D398+D406</f>
        <v>47.25</v>
      </c>
      <c r="E407" s="34" t="n">
        <f aca="false">E398+E406</f>
        <v>50.35</v>
      </c>
      <c r="F407" s="34" t="n">
        <f aca="false">F398+F406</f>
        <v>137.49</v>
      </c>
      <c r="G407" s="34" t="n">
        <f aca="false">G398+G406</f>
        <v>1163.89364857895</v>
      </c>
      <c r="H407" s="34" t="n">
        <f aca="false">H398+H406</f>
        <v>20.72</v>
      </c>
      <c r="I407" s="34" t="n">
        <f aca="false">I398+I406</f>
        <v>4.37</v>
      </c>
      <c r="J407" s="34" t="n">
        <f aca="false">J398+J406</f>
        <v>10.24</v>
      </c>
      <c r="K407" s="34" t="n">
        <f aca="false">K398+K406</f>
        <v>0</v>
      </c>
      <c r="L407" s="34" t="n">
        <f aca="false">L398+L406</f>
        <v>44.66</v>
      </c>
      <c r="M407" s="34" t="n">
        <f aca="false">M398+M406</f>
        <v>76.71</v>
      </c>
      <c r="N407" s="34" t="n">
        <f aca="false">N398+N406</f>
        <v>16.1</v>
      </c>
      <c r="O407" s="34" t="n">
        <f aca="false">O398+O406</f>
        <v>0</v>
      </c>
      <c r="P407" s="34" t="n">
        <f aca="false">P398+P406</f>
        <v>0</v>
      </c>
      <c r="Q407" s="34" t="n">
        <f aca="false">Q398+Q406</f>
        <v>1.78</v>
      </c>
      <c r="R407" s="34" t="n">
        <f aca="false">R398+R406</f>
        <v>12.6</v>
      </c>
      <c r="S407" s="34" t="n">
        <f aca="false">S398+S406</f>
        <v>1829.1</v>
      </c>
      <c r="T407" s="34" t="n">
        <f aca="false">T398+T406</f>
        <v>2916.1</v>
      </c>
      <c r="U407" s="34" t="n">
        <f aca="false">U398+U406</f>
        <v>426.1</v>
      </c>
      <c r="V407" s="34" t="n">
        <f aca="false">V398+V406</f>
        <v>250.23</v>
      </c>
      <c r="W407" s="34" t="n">
        <f aca="false">W398+W406</f>
        <v>761.04</v>
      </c>
      <c r="X407" s="34" t="n">
        <f aca="false">X398+X406</f>
        <v>12.21</v>
      </c>
      <c r="Y407" s="34" t="n">
        <f aca="false">Y398+Y406</f>
        <v>416.96</v>
      </c>
      <c r="Z407" s="34" t="n">
        <f aca="false">Z398+Z406</f>
        <v>2234.06</v>
      </c>
      <c r="AA407" s="34" t="n">
        <f aca="false">AA398+AA406</f>
        <v>904.93</v>
      </c>
      <c r="AB407" s="34" t="n">
        <f aca="false">AB398+AB406</f>
        <v>7.87</v>
      </c>
      <c r="AC407" s="34" t="n">
        <f aca="false">AC398+AC406</f>
        <v>0.57</v>
      </c>
      <c r="AD407" s="34" t="n">
        <f aca="false">AD398+AD406</f>
        <v>0.97</v>
      </c>
      <c r="AE407" s="34" t="n">
        <f aca="false">AE398+AE406</f>
        <v>10.33</v>
      </c>
      <c r="AF407" s="34" t="n">
        <f aca="false">AF398+AF406</f>
        <v>24.42</v>
      </c>
      <c r="AG407" s="34" t="n">
        <f aca="false">AG398+AG406</f>
        <v>47.24</v>
      </c>
      <c r="AH407" s="34" t="n">
        <f aca="false">AH398+AH406</f>
        <v>0</v>
      </c>
      <c r="AI407" s="34" t="n">
        <f aca="false">AI398+AI406</f>
        <v>2349.73</v>
      </c>
      <c r="AJ407" s="34" t="n">
        <f aca="false">AJ398+AJ406</f>
        <v>2178.09</v>
      </c>
      <c r="AK407" s="34" t="n">
        <f aca="false">AK398+AK406</f>
        <v>3810.78</v>
      </c>
      <c r="AL407" s="34" t="n">
        <f aca="false">AL398+AL406</f>
        <v>3330.51</v>
      </c>
      <c r="AM407" s="34" t="n">
        <f aca="false">AM398+AM406</f>
        <v>1221.25</v>
      </c>
      <c r="AN407" s="34" t="n">
        <f aca="false">AN398+AN406</f>
        <v>2227.97</v>
      </c>
      <c r="AO407" s="34" t="n">
        <f aca="false">AO398+AO406</f>
        <v>452.34</v>
      </c>
      <c r="AP407" s="34" t="n">
        <f aca="false">AP398+AP406</f>
        <v>2454.22</v>
      </c>
      <c r="AQ407" s="34" t="n">
        <f aca="false">AQ398+AQ406</f>
        <v>1641.88</v>
      </c>
      <c r="AR407" s="34" t="n">
        <f aca="false">AR398+AR406</f>
        <v>2569.67</v>
      </c>
      <c r="AS407" s="34" t="n">
        <f aca="false">AS398+AS406</f>
        <v>3174.05</v>
      </c>
      <c r="AT407" s="34" t="n">
        <f aca="false">AT398+AT406</f>
        <v>1176.88</v>
      </c>
      <c r="AU407" s="34" t="n">
        <f aca="false">AU398+AU406</f>
        <v>1273.85</v>
      </c>
      <c r="AV407" s="34" t="n">
        <f aca="false">AV398+AV406</f>
        <v>6328.75</v>
      </c>
      <c r="AW407" s="34" t="n">
        <f aca="false">AW398+AW406</f>
        <v>17.92</v>
      </c>
      <c r="AX407" s="34" t="n">
        <f aca="false">AX398+AX406</f>
        <v>1987.88</v>
      </c>
      <c r="AY407" s="34" t="n">
        <f aca="false">AY398+AY406</f>
        <v>2087.88</v>
      </c>
      <c r="AZ407" s="34" t="n">
        <f aca="false">AZ398+AZ406</f>
        <v>1630.05</v>
      </c>
      <c r="BA407" s="34" t="n">
        <f aca="false">BA398+BA406</f>
        <v>859.73</v>
      </c>
      <c r="BB407" s="34" t="n">
        <f aca="false">BB398+BB406</f>
        <v>0.8</v>
      </c>
      <c r="BC407" s="34" t="n">
        <f aca="false">BC398+BC406</f>
        <v>0.53</v>
      </c>
      <c r="BD407" s="34" t="n">
        <f aca="false">BD398+BD406</f>
        <v>0.38</v>
      </c>
      <c r="BE407" s="34" t="n">
        <f aca="false">BE398+BE406</f>
        <v>0.92</v>
      </c>
      <c r="BF407" s="34" t="n">
        <f aca="false">BF398+BF406</f>
        <v>0.37</v>
      </c>
      <c r="BG407" s="34" t="n">
        <f aca="false">BG398+BG406</f>
        <v>1.56</v>
      </c>
      <c r="BH407" s="34" t="n">
        <f aca="false">BH398+BH406</f>
        <v>0</v>
      </c>
      <c r="BI407" s="34" t="n">
        <f aca="false">BI398+BI406</f>
        <v>5.86</v>
      </c>
      <c r="BJ407" s="34" t="n">
        <f aca="false">BJ398+BJ406</f>
        <v>0</v>
      </c>
      <c r="BK407" s="34" t="n">
        <f aca="false">BK398+BK406</f>
        <v>1.86</v>
      </c>
      <c r="BL407" s="34" t="n">
        <f aca="false">BL398+BL406</f>
        <v>0.22</v>
      </c>
      <c r="BM407" s="34" t="n">
        <f aca="false">BM398+BM406</f>
        <v>0.19</v>
      </c>
      <c r="BN407" s="34" t="n">
        <f aca="false">BN398+BN406</f>
        <v>0</v>
      </c>
      <c r="BO407" s="34" t="n">
        <f aca="false">BO398+BO406</f>
        <v>0.41</v>
      </c>
      <c r="BP407" s="34" t="n">
        <f aca="false">BP398+BP406</f>
        <v>0.59</v>
      </c>
      <c r="BQ407" s="34" t="n">
        <f aca="false">BQ398+BQ406</f>
        <v>13.2</v>
      </c>
      <c r="BR407" s="34" t="n">
        <f aca="false">BR398+BR406</f>
        <v>0</v>
      </c>
      <c r="BS407" s="34" t="n">
        <f aca="false">BS398+BS406</f>
        <v>0</v>
      </c>
      <c r="BT407" s="34" t="n">
        <f aca="false">BT398+BT406</f>
        <v>6.95</v>
      </c>
      <c r="BU407" s="34" t="n">
        <f aca="false">BU398+BU406</f>
        <v>0.36</v>
      </c>
      <c r="BV407" s="34" t="n">
        <f aca="false">BV398+BV406</f>
        <v>0.02</v>
      </c>
      <c r="BW407" s="34" t="n">
        <f aca="false">BW398+BW406</f>
        <v>0</v>
      </c>
      <c r="BX407" s="34" t="n">
        <f aca="false">BX398+BX406</f>
        <v>0</v>
      </c>
      <c r="BY407" s="34" t="n">
        <f aca="false">BY398+BY406</f>
        <v>0</v>
      </c>
      <c r="BZ407" s="34" t="n">
        <f aca="false">BZ398+BZ406</f>
        <v>1103.21</v>
      </c>
      <c r="CB407" s="23" t="n">
        <v>755.56</v>
      </c>
      <c r="CD407" s="23" t="n">
        <v>0</v>
      </c>
      <c r="CE407" s="23" t="n">
        <v>0</v>
      </c>
      <c r="CF407" s="23" t="n">
        <v>0</v>
      </c>
      <c r="CG407" s="23" t="n">
        <v>0</v>
      </c>
      <c r="CH407" s="23" t="n">
        <v>0</v>
      </c>
      <c r="CI407" s="23" t="n">
        <v>0</v>
      </c>
    </row>
    <row r="408" s="13" customFormat="true" ht="13.8" hidden="false" customHeight="false" outlineLevel="0" collapsed="false">
      <c r="C408" s="18"/>
      <c r="D408" s="18"/>
      <c r="E408" s="18"/>
      <c r="F408" s="18"/>
      <c r="G408" s="18"/>
    </row>
    <row r="409" s="13" customFormat="true" ht="13.8" hidden="false" customHeight="false" outlineLevel="0" collapsed="false">
      <c r="C409" s="18"/>
      <c r="D409" s="18"/>
      <c r="E409" s="18"/>
      <c r="F409" s="18"/>
      <c r="G409" s="18"/>
    </row>
    <row r="410" s="13" customFormat="true" ht="13.8" hidden="false" customHeight="false" outlineLevel="0" collapsed="false">
      <c r="B410" s="23"/>
      <c r="C410" s="18"/>
      <c r="D410" s="18"/>
      <c r="E410" s="18"/>
      <c r="F410" s="18"/>
      <c r="G410" s="18"/>
    </row>
    <row r="411" s="23" customFormat="true" ht="13.8" hidden="false" customHeight="false" outlineLevel="0" collapsed="false">
      <c r="A411" s="13"/>
      <c r="B411" s="13"/>
      <c r="C411" s="18"/>
      <c r="D411" s="18"/>
      <c r="E411" s="18"/>
      <c r="F411" s="18"/>
      <c r="G411" s="18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34"/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4"/>
      <c r="AV411" s="34"/>
      <c r="AW411" s="34"/>
      <c r="AX411" s="34"/>
      <c r="AY411" s="34"/>
      <c r="AZ411" s="34"/>
      <c r="BA411" s="34"/>
      <c r="BB411" s="34"/>
      <c r="BC411" s="34"/>
      <c r="BD411" s="34"/>
      <c r="BE411" s="34"/>
      <c r="BF411" s="34"/>
      <c r="BG411" s="34"/>
      <c r="BH411" s="34"/>
      <c r="BI411" s="34"/>
      <c r="BJ411" s="34"/>
      <c r="BK411" s="34"/>
      <c r="BL411" s="34"/>
      <c r="BM411" s="34"/>
      <c r="BN411" s="34"/>
      <c r="BO411" s="34"/>
      <c r="BP411" s="34"/>
      <c r="BQ411" s="34"/>
      <c r="BR411" s="34"/>
      <c r="BS411" s="34"/>
      <c r="BT411" s="34"/>
      <c r="BU411" s="34"/>
      <c r="BV411" s="34"/>
      <c r="BW411" s="34"/>
      <c r="BX411" s="34"/>
      <c r="BY411" s="34"/>
      <c r="BZ411" s="34"/>
      <c r="CB411" s="23" t="n">
        <f aca="false">$CB$24+$CB$57+$CB$90+$CB$126+$CB$160+$CB$198+$CB$231+$CB$267+$CB$302+$CB$335+$CB$374+$CB$407</f>
        <v>8074.69</v>
      </c>
      <c r="CD411" s="23" t="n">
        <f aca="false">$CD$24+$CD$57+$CD$90+$CD$126+$CD$160+$CD$198+$CD$231+$CD$267+$CD$302+$CD$335+$CD$374+$CD$407</f>
        <v>0</v>
      </c>
      <c r="CE411" s="23" t="n">
        <f aca="false">$CE$24+$CE$57+$CE$90+$CE$126+$CE$160+$CE$198+$CE$231+$CE$267+$CE$302+$CE$335+$CE$374+$CE$407</f>
        <v>0</v>
      </c>
      <c r="CF411" s="23" t="n">
        <f aca="false">$CF$24+$CF$57+$CF$90+$CF$126+$CF$160+$CF$198+$CF$231+$CF$267+$CF$302+$CF$335+$CF$374+$CF$407</f>
        <v>0</v>
      </c>
      <c r="CG411" s="23" t="n">
        <f aca="false">$CG$24+$CG$57+$CG$90+$CG$126+$CG$160+$CG$198+$CG$231+$CG$267+$CG$302+$CG$335+$CG$374+$CG$407</f>
        <v>0</v>
      </c>
      <c r="CH411" s="23" t="n">
        <f aca="false">$CH$24+$CH$57+$CH$90+$CH$126+$CH$160+$CH$198+$CH$231+$CH$267+$CH$302+$CH$335+$CH$374+$CH$407</f>
        <v>0</v>
      </c>
      <c r="CI411" s="23" t="n">
        <f aca="false">$CI$24+$CI$57+$CI$90+$CI$126+$CI$160+$CI$198+$CI$231+$CI$267+$CI$302+$CI$335+$CI$374+$CI$407</f>
        <v>0</v>
      </c>
    </row>
    <row r="412" s="13" customFormat="true" ht="13.8" hidden="false" customHeight="false" outlineLevel="0" collapsed="false">
      <c r="C412" s="18"/>
      <c r="D412" s="18"/>
      <c r="E412" s="18"/>
      <c r="F412" s="18"/>
      <c r="G412" s="18"/>
    </row>
    <row r="413" s="13" customFormat="true" ht="13.8" hidden="false" customHeight="false" outlineLevel="0" collapsed="false">
      <c r="C413" s="18"/>
      <c r="D413" s="18"/>
      <c r="E413" s="18"/>
      <c r="F413" s="18"/>
      <c r="G413" s="18"/>
    </row>
    <row r="414" s="13" customFormat="true" ht="13.8" hidden="false" customHeight="false" outlineLevel="0" collapsed="false">
      <c r="C414" s="18"/>
      <c r="D414" s="18"/>
      <c r="E414" s="18"/>
      <c r="F414" s="18"/>
      <c r="G414" s="18"/>
    </row>
    <row r="415" s="13" customFormat="true" ht="13.8" hidden="false" customHeight="false" outlineLevel="0" collapsed="false">
      <c r="C415" s="18"/>
      <c r="D415" s="18"/>
      <c r="E415" s="18"/>
      <c r="F415" s="18"/>
      <c r="G415" s="18"/>
    </row>
    <row r="416" s="13" customFormat="true" ht="13.8" hidden="false" customHeight="false" outlineLevel="0" collapsed="false">
      <c r="C416" s="18"/>
      <c r="D416" s="18"/>
      <c r="E416" s="18"/>
      <c r="F416" s="18"/>
      <c r="G416" s="18"/>
    </row>
    <row r="417" s="13" customFormat="true" ht="13.8" hidden="false" customHeight="false" outlineLevel="0" collapsed="false">
      <c r="C417" s="18"/>
      <c r="D417" s="18"/>
      <c r="E417" s="18"/>
      <c r="F417" s="18"/>
      <c r="G417" s="18"/>
    </row>
    <row r="418" s="13" customFormat="true" ht="13.8" hidden="false" customHeight="false" outlineLevel="0" collapsed="false">
      <c r="C418" s="18"/>
      <c r="D418" s="18"/>
      <c r="E418" s="18"/>
      <c r="F418" s="18"/>
      <c r="G418" s="18"/>
    </row>
    <row r="419" s="13" customFormat="true" ht="13.8" hidden="false" customHeight="false" outlineLevel="0" collapsed="false">
      <c r="C419" s="18"/>
      <c r="D419" s="18"/>
      <c r="E419" s="18"/>
      <c r="F419" s="18"/>
      <c r="G419" s="18"/>
    </row>
    <row r="420" s="13" customFormat="true" ht="13.8" hidden="false" customHeight="false" outlineLevel="0" collapsed="false">
      <c r="C420" s="18"/>
      <c r="D420" s="18"/>
      <c r="E420" s="18"/>
      <c r="F420" s="18"/>
      <c r="G420" s="18"/>
    </row>
    <row r="421" s="13" customFormat="true" ht="13.8" hidden="false" customHeight="false" outlineLevel="0" collapsed="false">
      <c r="C421" s="18"/>
      <c r="D421" s="18"/>
      <c r="E421" s="18"/>
      <c r="F421" s="18"/>
      <c r="G421" s="18"/>
    </row>
    <row r="422" s="13" customFormat="true" ht="13.8" hidden="false" customHeight="false" outlineLevel="0" collapsed="false">
      <c r="C422" s="18"/>
      <c r="D422" s="18"/>
      <c r="E422" s="18"/>
      <c r="F422" s="18"/>
      <c r="G422" s="18"/>
    </row>
    <row r="423" s="13" customFormat="true" ht="13.8" hidden="false" customHeight="false" outlineLevel="0" collapsed="false">
      <c r="C423" s="18"/>
      <c r="D423" s="18"/>
      <c r="E423" s="18"/>
      <c r="F423" s="18"/>
      <c r="G423" s="18"/>
    </row>
    <row r="424" s="13" customFormat="true" ht="13.8" hidden="false" customHeight="false" outlineLevel="0" collapsed="false">
      <c r="C424" s="18"/>
      <c r="D424" s="18"/>
      <c r="E424" s="18"/>
      <c r="F424" s="18"/>
      <c r="G424" s="18"/>
    </row>
    <row r="425" s="13" customFormat="true" ht="13.8" hidden="false" customHeight="false" outlineLevel="0" collapsed="false">
      <c r="C425" s="18"/>
      <c r="D425" s="18"/>
      <c r="E425" s="18"/>
      <c r="F425" s="18"/>
      <c r="G425" s="18"/>
      <c r="AG425" s="13" t="n">
        <v>12</v>
      </c>
    </row>
    <row r="426" s="13" customFormat="true" ht="13.8" hidden="false" customHeight="false" outlineLevel="0" collapsed="false">
      <c r="C426" s="18"/>
      <c r="D426" s="18"/>
      <c r="E426" s="18"/>
      <c r="F426" s="18"/>
      <c r="G426" s="18"/>
    </row>
    <row r="427" s="13" customFormat="true" ht="13.8" hidden="false" customHeight="false" outlineLevel="0" collapsed="false">
      <c r="C427" s="18"/>
      <c r="D427" s="18"/>
      <c r="E427" s="18"/>
      <c r="F427" s="18"/>
      <c r="G427" s="18"/>
    </row>
    <row r="428" s="13" customFormat="true" ht="13.8" hidden="false" customHeight="false" outlineLevel="0" collapsed="false">
      <c r="C428" s="18"/>
      <c r="D428" s="18"/>
      <c r="E428" s="18"/>
      <c r="F428" s="18"/>
      <c r="G428" s="18"/>
    </row>
    <row r="429" s="13" customFormat="true" ht="13.8" hidden="false" customHeight="false" outlineLevel="0" collapsed="false">
      <c r="C429" s="18"/>
      <c r="D429" s="18"/>
      <c r="E429" s="18"/>
      <c r="F429" s="18"/>
      <c r="G429" s="18"/>
    </row>
    <row r="430" s="13" customFormat="true" ht="13.8" hidden="false" customHeight="false" outlineLevel="0" collapsed="false">
      <c r="C430" s="18"/>
      <c r="D430" s="18"/>
      <c r="E430" s="18"/>
      <c r="F430" s="18"/>
      <c r="G430" s="18"/>
    </row>
    <row r="431" s="13" customFormat="true" ht="13.8" hidden="false" customHeight="false" outlineLevel="0" collapsed="false">
      <c r="C431" s="18"/>
      <c r="D431" s="18"/>
      <c r="E431" s="18"/>
      <c r="F431" s="18"/>
      <c r="G431" s="18"/>
    </row>
    <row r="432" s="13" customFormat="true" ht="13.8" hidden="false" customHeight="false" outlineLevel="0" collapsed="false">
      <c r="C432" s="18"/>
      <c r="D432" s="18"/>
      <c r="E432" s="18"/>
      <c r="F432" s="18"/>
      <c r="G432" s="18"/>
    </row>
    <row r="433" s="13" customFormat="true" ht="13.8" hidden="false" customHeight="false" outlineLevel="0" collapsed="false">
      <c r="C433" s="18"/>
      <c r="D433" s="18"/>
      <c r="E433" s="18"/>
      <c r="F433" s="18"/>
      <c r="G433" s="18"/>
    </row>
    <row r="434" s="13" customFormat="true" ht="13.8" hidden="false" customHeight="false" outlineLevel="0" collapsed="false">
      <c r="C434" s="18"/>
      <c r="D434" s="18"/>
      <c r="E434" s="18"/>
      <c r="F434" s="18"/>
      <c r="G434" s="18"/>
    </row>
    <row r="435" s="13" customFormat="true" ht="13.8" hidden="false" customHeight="false" outlineLevel="0" collapsed="false">
      <c r="C435" s="18"/>
      <c r="D435" s="18"/>
      <c r="E435" s="18"/>
      <c r="F435" s="18"/>
      <c r="G435" s="18"/>
    </row>
    <row r="436" s="13" customFormat="true" ht="13.8" hidden="false" customHeight="false" outlineLevel="0" collapsed="false">
      <c r="C436" s="18"/>
      <c r="D436" s="18"/>
      <c r="E436" s="18"/>
      <c r="F436" s="18"/>
      <c r="G436" s="18"/>
    </row>
    <row r="437" s="13" customFormat="true" ht="13.8" hidden="false" customHeight="false" outlineLevel="0" collapsed="false">
      <c r="C437" s="18"/>
      <c r="D437" s="18"/>
      <c r="E437" s="18"/>
      <c r="F437" s="18"/>
      <c r="G437" s="18"/>
    </row>
    <row r="438" s="13" customFormat="true" ht="13.8" hidden="false" customHeight="false" outlineLevel="0" collapsed="false">
      <c r="C438" s="18"/>
      <c r="D438" s="18"/>
      <c r="E438" s="18"/>
      <c r="F438" s="18"/>
      <c r="G438" s="18"/>
    </row>
    <row r="439" s="13" customFormat="true" ht="13.8" hidden="false" customHeight="false" outlineLevel="0" collapsed="false">
      <c r="C439" s="18"/>
      <c r="D439" s="18"/>
      <c r="E439" s="18"/>
      <c r="F439" s="18"/>
      <c r="G439" s="18"/>
    </row>
    <row r="440" s="13" customFormat="true" ht="13.8" hidden="false" customHeight="false" outlineLevel="0" collapsed="false">
      <c r="C440" s="18"/>
      <c r="D440" s="18"/>
      <c r="E440" s="18"/>
      <c r="F440" s="18"/>
      <c r="G440" s="18"/>
    </row>
    <row r="441" s="13" customFormat="true" ht="13.8" hidden="false" customHeight="false" outlineLevel="0" collapsed="false">
      <c r="C441" s="18"/>
      <c r="D441" s="18"/>
      <c r="E441" s="18"/>
      <c r="F441" s="18"/>
      <c r="G441" s="18"/>
    </row>
    <row r="442" s="13" customFormat="true" ht="13.8" hidden="false" customHeight="false" outlineLevel="0" collapsed="false">
      <c r="C442" s="18"/>
      <c r="D442" s="18"/>
      <c r="E442" s="18"/>
      <c r="F442" s="18"/>
      <c r="G442" s="18"/>
    </row>
    <row r="443" s="13" customFormat="true" ht="13.8" hidden="false" customHeight="false" outlineLevel="0" collapsed="false">
      <c r="C443" s="18"/>
      <c r="D443" s="18"/>
      <c r="E443" s="18"/>
      <c r="F443" s="18"/>
      <c r="G443" s="18"/>
    </row>
    <row r="444" s="13" customFormat="true" ht="13.8" hidden="false" customHeight="false" outlineLevel="0" collapsed="false">
      <c r="C444" s="18"/>
      <c r="D444" s="18"/>
      <c r="E444" s="18"/>
      <c r="F444" s="18"/>
      <c r="G444" s="18"/>
    </row>
    <row r="445" s="13" customFormat="true" ht="13.8" hidden="false" customHeight="false" outlineLevel="0" collapsed="false">
      <c r="C445" s="18"/>
      <c r="D445" s="18"/>
      <c r="E445" s="18"/>
      <c r="F445" s="18"/>
      <c r="G445" s="18"/>
    </row>
    <row r="446" s="13" customFormat="true" ht="13.8" hidden="false" customHeight="false" outlineLevel="0" collapsed="false">
      <c r="C446" s="18"/>
      <c r="D446" s="18"/>
      <c r="E446" s="18"/>
      <c r="F446" s="18"/>
      <c r="G446" s="18"/>
    </row>
    <row r="447" s="13" customFormat="true" ht="13.8" hidden="false" customHeight="false" outlineLevel="0" collapsed="false">
      <c r="C447" s="18"/>
      <c r="D447" s="18"/>
      <c r="E447" s="18"/>
      <c r="F447" s="18"/>
      <c r="G447" s="18"/>
    </row>
    <row r="448" s="13" customFormat="true" ht="13.8" hidden="false" customHeight="false" outlineLevel="0" collapsed="false">
      <c r="C448" s="18"/>
      <c r="D448" s="18"/>
      <c r="E448" s="18"/>
      <c r="F448" s="18"/>
      <c r="G448" s="18"/>
    </row>
    <row r="449" s="13" customFormat="true" ht="13.8" hidden="false" customHeight="false" outlineLevel="0" collapsed="false">
      <c r="C449" s="18"/>
      <c r="D449" s="18"/>
      <c r="E449" s="18"/>
      <c r="F449" s="18"/>
      <c r="G449" s="18"/>
    </row>
    <row r="450" s="13" customFormat="true" ht="13.8" hidden="false" customHeight="false" outlineLevel="0" collapsed="false">
      <c r="C450" s="18"/>
      <c r="D450" s="18"/>
      <c r="E450" s="18"/>
      <c r="F450" s="18"/>
      <c r="G450" s="18"/>
    </row>
    <row r="451" s="13" customFormat="true" ht="13.8" hidden="false" customHeight="false" outlineLevel="0" collapsed="false">
      <c r="C451" s="18"/>
      <c r="D451" s="18"/>
      <c r="E451" s="18"/>
      <c r="F451" s="18"/>
      <c r="G451" s="18"/>
    </row>
    <row r="452" s="13" customFormat="true" ht="13.8" hidden="false" customHeight="false" outlineLevel="0" collapsed="false">
      <c r="C452" s="18"/>
      <c r="D452" s="18"/>
      <c r="E452" s="18"/>
      <c r="F452" s="18"/>
      <c r="G452" s="18"/>
    </row>
    <row r="453" s="13" customFormat="true" ht="13.8" hidden="false" customHeight="false" outlineLevel="0" collapsed="false">
      <c r="C453" s="18"/>
      <c r="D453" s="18"/>
      <c r="E453" s="18"/>
      <c r="F453" s="18"/>
      <c r="G453" s="18"/>
    </row>
    <row r="454" s="13" customFormat="true" ht="13.8" hidden="false" customHeight="false" outlineLevel="0" collapsed="false">
      <c r="C454" s="18"/>
      <c r="D454" s="18"/>
      <c r="E454" s="18"/>
      <c r="F454" s="18"/>
      <c r="G454" s="18"/>
    </row>
    <row r="455" s="13" customFormat="true" ht="13.8" hidden="false" customHeight="false" outlineLevel="0" collapsed="false">
      <c r="C455" s="18"/>
      <c r="D455" s="18"/>
      <c r="E455" s="18"/>
      <c r="F455" s="18"/>
      <c r="G455" s="18"/>
    </row>
    <row r="456" s="13" customFormat="true" ht="13.8" hidden="false" customHeight="false" outlineLevel="0" collapsed="false">
      <c r="C456" s="18"/>
      <c r="D456" s="18"/>
      <c r="E456" s="18"/>
      <c r="F456" s="18"/>
      <c r="G456" s="18"/>
    </row>
    <row r="457" s="13" customFormat="true" ht="13.8" hidden="false" customHeight="false" outlineLevel="0" collapsed="false">
      <c r="C457" s="18"/>
      <c r="D457" s="18"/>
      <c r="E457" s="18"/>
      <c r="F457" s="18"/>
      <c r="G457" s="18"/>
    </row>
    <row r="458" s="13" customFormat="true" ht="13.8" hidden="false" customHeight="false" outlineLevel="0" collapsed="false">
      <c r="C458" s="18"/>
      <c r="D458" s="18"/>
      <c r="E458" s="18"/>
      <c r="F458" s="18"/>
      <c r="G458" s="18"/>
    </row>
    <row r="459" s="13" customFormat="true" ht="13.8" hidden="false" customHeight="false" outlineLevel="0" collapsed="false">
      <c r="C459" s="18"/>
      <c r="D459" s="18"/>
      <c r="E459" s="18"/>
      <c r="F459" s="18"/>
      <c r="G459" s="18"/>
    </row>
    <row r="460" s="13" customFormat="true" ht="13.8" hidden="false" customHeight="false" outlineLevel="0" collapsed="false">
      <c r="C460" s="18"/>
      <c r="D460" s="18"/>
      <c r="E460" s="18"/>
      <c r="F460" s="18"/>
      <c r="G460" s="18"/>
    </row>
    <row r="461" s="13" customFormat="true" ht="13.8" hidden="false" customHeight="false" outlineLevel="0" collapsed="false">
      <c r="C461" s="18"/>
      <c r="D461" s="18"/>
      <c r="E461" s="18"/>
      <c r="F461" s="18"/>
      <c r="G461" s="18"/>
    </row>
    <row r="462" s="13" customFormat="true" ht="13.8" hidden="false" customHeight="false" outlineLevel="0" collapsed="false">
      <c r="C462" s="18"/>
      <c r="D462" s="18"/>
      <c r="E462" s="18"/>
      <c r="F462" s="18"/>
      <c r="G462" s="18"/>
    </row>
    <row r="463" s="13" customFormat="true" ht="13.8" hidden="false" customHeight="false" outlineLevel="0" collapsed="false">
      <c r="C463" s="18"/>
      <c r="D463" s="18"/>
      <c r="E463" s="18"/>
      <c r="F463" s="18"/>
      <c r="G463" s="18"/>
    </row>
    <row r="464" s="13" customFormat="true" ht="13.8" hidden="false" customHeight="false" outlineLevel="0" collapsed="false">
      <c r="C464" s="18"/>
      <c r="D464" s="18"/>
      <c r="E464" s="18"/>
      <c r="F464" s="18"/>
      <c r="G464" s="18"/>
    </row>
    <row r="465" s="13" customFormat="true" ht="13.8" hidden="false" customHeight="false" outlineLevel="0" collapsed="false">
      <c r="C465" s="18"/>
      <c r="D465" s="18"/>
      <c r="E465" s="18"/>
      <c r="F465" s="18"/>
      <c r="G465" s="18"/>
    </row>
    <row r="466" s="13" customFormat="true" ht="13.8" hidden="false" customHeight="false" outlineLevel="0" collapsed="false">
      <c r="C466" s="18"/>
      <c r="D466" s="18"/>
      <c r="E466" s="18"/>
      <c r="F466" s="18"/>
      <c r="G466" s="18"/>
    </row>
    <row r="467" s="13" customFormat="true" ht="13.8" hidden="false" customHeight="false" outlineLevel="0" collapsed="false">
      <c r="C467" s="18"/>
      <c r="D467" s="18"/>
      <c r="E467" s="18"/>
      <c r="F467" s="18"/>
      <c r="G467" s="18"/>
    </row>
    <row r="468" s="13" customFormat="true" ht="13.8" hidden="false" customHeight="false" outlineLevel="0" collapsed="false">
      <c r="C468" s="18"/>
      <c r="D468" s="18"/>
      <c r="E468" s="18"/>
      <c r="F468" s="18"/>
      <c r="G468" s="18"/>
    </row>
    <row r="469" s="13" customFormat="true" ht="13.8" hidden="false" customHeight="false" outlineLevel="0" collapsed="false">
      <c r="C469" s="18"/>
      <c r="D469" s="18"/>
      <c r="E469" s="18"/>
      <c r="F469" s="18"/>
      <c r="G469" s="18"/>
    </row>
    <row r="470" s="13" customFormat="true" ht="13.8" hidden="false" customHeight="false" outlineLevel="0" collapsed="false">
      <c r="C470" s="18"/>
      <c r="D470" s="18"/>
      <c r="E470" s="18"/>
      <c r="F470" s="18"/>
      <c r="G470" s="18"/>
    </row>
    <row r="471" s="13" customFormat="true" ht="13.8" hidden="false" customHeight="false" outlineLevel="0" collapsed="false">
      <c r="C471" s="18"/>
      <c r="D471" s="18"/>
      <c r="E471" s="18"/>
      <c r="F471" s="18"/>
      <c r="G471" s="18"/>
    </row>
    <row r="472" s="13" customFormat="true" ht="13.8" hidden="false" customHeight="false" outlineLevel="0" collapsed="false">
      <c r="C472" s="18"/>
      <c r="D472" s="18"/>
      <c r="E472" s="18"/>
      <c r="F472" s="18"/>
      <c r="G472" s="18"/>
    </row>
    <row r="473" s="13" customFormat="true" ht="13.8" hidden="false" customHeight="false" outlineLevel="0" collapsed="false">
      <c r="C473" s="18"/>
      <c r="D473" s="18"/>
      <c r="E473" s="18"/>
      <c r="F473" s="18"/>
      <c r="G473" s="18"/>
    </row>
    <row r="474" s="13" customFormat="true" ht="13.8" hidden="false" customHeight="false" outlineLevel="0" collapsed="false">
      <c r="C474" s="18"/>
      <c r="D474" s="18"/>
      <c r="E474" s="18"/>
      <c r="F474" s="18"/>
      <c r="G474" s="18"/>
    </row>
    <row r="475" s="13" customFormat="true" ht="13.8" hidden="false" customHeight="false" outlineLevel="0" collapsed="false">
      <c r="C475" s="18"/>
      <c r="D475" s="18"/>
      <c r="E475" s="18"/>
      <c r="F475" s="18"/>
      <c r="G475" s="18"/>
    </row>
    <row r="476" s="13" customFormat="true" ht="13.8" hidden="false" customHeight="false" outlineLevel="0" collapsed="false">
      <c r="C476" s="18"/>
      <c r="D476" s="18"/>
      <c r="E476" s="18"/>
      <c r="F476" s="18"/>
      <c r="G476" s="18"/>
    </row>
    <row r="477" s="13" customFormat="true" ht="13.8" hidden="false" customHeight="false" outlineLevel="0" collapsed="false">
      <c r="C477" s="18"/>
      <c r="D477" s="18"/>
      <c r="E477" s="18"/>
      <c r="F477" s="18"/>
      <c r="G477" s="18"/>
    </row>
    <row r="478" s="13" customFormat="true" ht="13.8" hidden="false" customHeight="false" outlineLevel="0" collapsed="false">
      <c r="C478" s="18"/>
      <c r="D478" s="18"/>
      <c r="E478" s="18"/>
      <c r="F478" s="18"/>
      <c r="G478" s="18"/>
    </row>
    <row r="479" s="13" customFormat="true" ht="13.8" hidden="false" customHeight="false" outlineLevel="0" collapsed="false">
      <c r="C479" s="18"/>
      <c r="D479" s="18"/>
      <c r="E479" s="18"/>
      <c r="F479" s="18"/>
      <c r="G479" s="18"/>
    </row>
    <row r="480" s="13" customFormat="true" ht="13.8" hidden="false" customHeight="false" outlineLevel="0" collapsed="false">
      <c r="C480" s="18"/>
      <c r="D480" s="18"/>
      <c r="E480" s="18"/>
      <c r="F480" s="18"/>
      <c r="G480" s="18"/>
    </row>
    <row r="481" s="13" customFormat="true" ht="13.8" hidden="false" customHeight="false" outlineLevel="0" collapsed="false">
      <c r="C481" s="18"/>
      <c r="D481" s="18"/>
      <c r="E481" s="18"/>
      <c r="F481" s="18"/>
      <c r="G481" s="18"/>
    </row>
    <row r="482" s="13" customFormat="true" ht="13.8" hidden="false" customHeight="false" outlineLevel="0" collapsed="false">
      <c r="C482" s="18"/>
      <c r="D482" s="18"/>
      <c r="E482" s="18"/>
      <c r="F482" s="18"/>
      <c r="G482" s="18"/>
    </row>
    <row r="483" s="13" customFormat="true" ht="13.8" hidden="false" customHeight="false" outlineLevel="0" collapsed="false">
      <c r="C483" s="18"/>
      <c r="D483" s="18"/>
      <c r="E483" s="18"/>
      <c r="F483" s="18"/>
      <c r="G483" s="18"/>
    </row>
    <row r="484" s="13" customFormat="true" ht="13.8" hidden="false" customHeight="false" outlineLevel="0" collapsed="false">
      <c r="C484" s="18"/>
      <c r="D484" s="18"/>
      <c r="E484" s="18"/>
      <c r="F484" s="18"/>
      <c r="G484" s="18"/>
    </row>
    <row r="485" s="13" customFormat="true" ht="13.8" hidden="false" customHeight="false" outlineLevel="0" collapsed="false">
      <c r="C485" s="18"/>
      <c r="D485" s="18"/>
      <c r="E485" s="18"/>
      <c r="F485" s="18"/>
      <c r="G485" s="18"/>
    </row>
    <row r="486" s="13" customFormat="true" ht="13.8" hidden="false" customHeight="false" outlineLevel="0" collapsed="false">
      <c r="C486" s="18"/>
      <c r="D486" s="18"/>
      <c r="E486" s="18"/>
      <c r="F486" s="18"/>
      <c r="G486" s="18"/>
    </row>
    <row r="487" s="13" customFormat="true" ht="13.8" hidden="false" customHeight="false" outlineLevel="0" collapsed="false">
      <c r="C487" s="18"/>
      <c r="D487" s="18"/>
      <c r="E487" s="18"/>
      <c r="F487" s="18"/>
      <c r="G487" s="18"/>
    </row>
    <row r="488" s="13" customFormat="true" ht="13.8" hidden="false" customHeight="false" outlineLevel="0" collapsed="false">
      <c r="C488" s="18"/>
      <c r="D488" s="18"/>
      <c r="E488" s="18"/>
      <c r="F488" s="18"/>
      <c r="G488" s="18"/>
    </row>
    <row r="489" s="13" customFormat="true" ht="13.8" hidden="false" customHeight="false" outlineLevel="0" collapsed="false">
      <c r="C489" s="18"/>
      <c r="D489" s="18"/>
      <c r="E489" s="18"/>
      <c r="F489" s="18"/>
      <c r="G489" s="18"/>
    </row>
    <row r="490" s="13" customFormat="true" ht="13.8" hidden="false" customHeight="false" outlineLevel="0" collapsed="false">
      <c r="C490" s="18"/>
      <c r="D490" s="18"/>
      <c r="E490" s="18"/>
      <c r="F490" s="18"/>
      <c r="G490" s="18"/>
    </row>
    <row r="491" s="13" customFormat="true" ht="13.8" hidden="false" customHeight="false" outlineLevel="0" collapsed="false">
      <c r="C491" s="18"/>
      <c r="D491" s="18"/>
      <c r="E491" s="18"/>
      <c r="F491" s="18"/>
      <c r="G491" s="18"/>
    </row>
    <row r="492" s="13" customFormat="true" ht="13.8" hidden="false" customHeight="false" outlineLevel="0" collapsed="false">
      <c r="C492" s="18"/>
      <c r="D492" s="18"/>
      <c r="E492" s="18"/>
      <c r="F492" s="18"/>
      <c r="G492" s="18"/>
    </row>
    <row r="493" s="13" customFormat="true" ht="13.8" hidden="false" customHeight="false" outlineLevel="0" collapsed="false">
      <c r="C493" s="18"/>
      <c r="D493" s="18"/>
      <c r="E493" s="18"/>
      <c r="F493" s="18"/>
      <c r="G493" s="18"/>
    </row>
    <row r="494" s="13" customFormat="true" ht="13.8" hidden="false" customHeight="false" outlineLevel="0" collapsed="false">
      <c r="C494" s="18"/>
      <c r="D494" s="18"/>
      <c r="E494" s="18"/>
      <c r="F494" s="18"/>
      <c r="G494" s="18"/>
    </row>
    <row r="495" s="13" customFormat="true" ht="13.8" hidden="false" customHeight="false" outlineLevel="0" collapsed="false">
      <c r="C495" s="18"/>
      <c r="D495" s="18"/>
      <c r="E495" s="18"/>
      <c r="F495" s="18"/>
      <c r="G495" s="18"/>
    </row>
    <row r="496" s="13" customFormat="true" ht="13.8" hidden="false" customHeight="false" outlineLevel="0" collapsed="false">
      <c r="C496" s="18"/>
      <c r="D496" s="18"/>
      <c r="E496" s="18"/>
      <c r="F496" s="18"/>
      <c r="G496" s="18"/>
    </row>
    <row r="497" s="13" customFormat="true" ht="13.8" hidden="false" customHeight="false" outlineLevel="0" collapsed="false">
      <c r="C497" s="18"/>
      <c r="D497" s="18"/>
      <c r="E497" s="18"/>
      <c r="F497" s="18"/>
      <c r="G497" s="18"/>
    </row>
    <row r="498" s="13" customFormat="true" ht="13.8" hidden="false" customHeight="false" outlineLevel="0" collapsed="false">
      <c r="C498" s="18"/>
      <c r="D498" s="18"/>
      <c r="E498" s="18"/>
      <c r="F498" s="18"/>
      <c r="G498" s="18"/>
    </row>
    <row r="499" s="13" customFormat="true" ht="15" hidden="false" customHeight="false" outlineLevel="0" collapsed="false">
      <c r="A499" s="1"/>
      <c r="B499" s="1"/>
      <c r="C499" s="37"/>
      <c r="D499" s="37"/>
      <c r="E499" s="37"/>
      <c r="F499" s="37"/>
      <c r="G499" s="3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="13" customFormat="true" ht="15" hidden="false" customHeight="false" outlineLevel="0" collapsed="false">
      <c r="A500" s="1"/>
      <c r="B500" s="1"/>
      <c r="C500" s="37"/>
      <c r="D500" s="37"/>
      <c r="E500" s="37"/>
      <c r="F500" s="37"/>
      <c r="G500" s="3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="13" customFormat="true" ht="15" hidden="false" customHeight="false" outlineLevel="0" collapsed="false">
      <c r="A501" s="1"/>
      <c r="B501" s="1"/>
      <c r="C501" s="37"/>
      <c r="D501" s="37"/>
      <c r="E501" s="37"/>
      <c r="F501" s="37"/>
      <c r="G501" s="3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="13" customFormat="true" ht="15" hidden="false" customHeight="false" outlineLevel="0" collapsed="false">
      <c r="A502" s="1"/>
      <c r="B502" s="1"/>
      <c r="C502" s="37"/>
      <c r="D502" s="37"/>
      <c r="E502" s="37"/>
      <c r="F502" s="37"/>
      <c r="G502" s="3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customFormat="false" ht="15" hidden="false" customHeight="false" outlineLevel="0" collapsed="false">
      <c r="C503" s="37"/>
      <c r="D503" s="37"/>
      <c r="E503" s="37"/>
      <c r="F503" s="37"/>
      <c r="G503" s="37"/>
    </row>
    <row r="504" customFormat="false" ht="15" hidden="false" customHeight="false" outlineLevel="0" collapsed="false">
      <c r="C504" s="37"/>
      <c r="D504" s="37"/>
      <c r="E504" s="37"/>
      <c r="F504" s="37"/>
      <c r="G504" s="37"/>
    </row>
    <row r="505" customFormat="false" ht="15" hidden="false" customHeight="false" outlineLevel="0" collapsed="false">
      <c r="C505" s="37"/>
      <c r="D505" s="37"/>
      <c r="E505" s="37"/>
      <c r="F505" s="37"/>
      <c r="G505" s="37"/>
    </row>
    <row r="506" customFormat="false" ht="15" hidden="false" customHeight="false" outlineLevel="0" collapsed="false">
      <c r="C506" s="37"/>
      <c r="D506" s="37"/>
      <c r="E506" s="37"/>
      <c r="F506" s="37"/>
      <c r="G506" s="37"/>
    </row>
    <row r="507" customFormat="false" ht="15" hidden="false" customHeight="false" outlineLevel="0" collapsed="false">
      <c r="C507" s="37"/>
      <c r="D507" s="37"/>
      <c r="E507" s="37"/>
      <c r="F507" s="37"/>
      <c r="G507" s="37"/>
    </row>
    <row r="508" customFormat="false" ht="15" hidden="false" customHeight="false" outlineLevel="0" collapsed="false">
      <c r="C508" s="37"/>
      <c r="D508" s="37"/>
      <c r="E508" s="37"/>
      <c r="F508" s="37"/>
      <c r="G508" s="37"/>
    </row>
    <row r="509" customFormat="false" ht="15" hidden="false" customHeight="false" outlineLevel="0" collapsed="false">
      <c r="C509" s="37"/>
      <c r="D509" s="37"/>
      <c r="E509" s="37"/>
      <c r="F509" s="37"/>
      <c r="G509" s="37"/>
    </row>
    <row r="510" customFormat="false" ht="15" hidden="false" customHeight="false" outlineLevel="0" collapsed="false">
      <c r="C510" s="37"/>
      <c r="D510" s="37"/>
      <c r="E510" s="37"/>
      <c r="F510" s="37"/>
      <c r="G510" s="37"/>
    </row>
    <row r="511" customFormat="false" ht="15" hidden="false" customHeight="false" outlineLevel="0" collapsed="false">
      <c r="C511" s="37"/>
      <c r="D511" s="37"/>
      <c r="E511" s="37"/>
      <c r="F511" s="37"/>
      <c r="G511" s="37"/>
    </row>
    <row r="512" customFormat="false" ht="15" hidden="false" customHeight="false" outlineLevel="0" collapsed="false">
      <c r="C512" s="37"/>
      <c r="D512" s="37"/>
      <c r="E512" s="37"/>
      <c r="F512" s="37"/>
      <c r="G512" s="37"/>
    </row>
    <row r="513" customFormat="false" ht="15" hidden="false" customHeight="false" outlineLevel="0" collapsed="false">
      <c r="C513" s="37"/>
      <c r="D513" s="37"/>
      <c r="E513" s="37"/>
      <c r="F513" s="37"/>
      <c r="G513" s="37"/>
    </row>
    <row r="514" customFormat="false" ht="15" hidden="false" customHeight="false" outlineLevel="0" collapsed="false">
      <c r="C514" s="37"/>
      <c r="D514" s="37"/>
      <c r="E514" s="37"/>
      <c r="F514" s="37"/>
      <c r="G514" s="37"/>
    </row>
    <row r="515" customFormat="false" ht="15" hidden="false" customHeight="false" outlineLevel="0" collapsed="false">
      <c r="C515" s="37"/>
      <c r="D515" s="37"/>
      <c r="E515" s="37"/>
      <c r="F515" s="37"/>
      <c r="G515" s="37"/>
    </row>
    <row r="516" customFormat="false" ht="15" hidden="false" customHeight="false" outlineLevel="0" collapsed="false">
      <c r="C516" s="37"/>
      <c r="D516" s="37"/>
      <c r="E516" s="37"/>
      <c r="F516" s="37"/>
      <c r="G516" s="37"/>
    </row>
    <row r="517" customFormat="false" ht="15" hidden="false" customHeight="false" outlineLevel="0" collapsed="false">
      <c r="C517" s="37"/>
      <c r="D517" s="37"/>
      <c r="E517" s="37"/>
      <c r="F517" s="37"/>
      <c r="G517" s="37"/>
    </row>
    <row r="518" customFormat="false" ht="15" hidden="false" customHeight="false" outlineLevel="0" collapsed="false">
      <c r="C518" s="37"/>
      <c r="D518" s="37"/>
      <c r="E518" s="37"/>
      <c r="F518" s="37"/>
      <c r="G518" s="37"/>
    </row>
    <row r="519" customFormat="false" ht="15" hidden="false" customHeight="false" outlineLevel="0" collapsed="false">
      <c r="C519" s="37"/>
      <c r="D519" s="37"/>
      <c r="E519" s="37"/>
      <c r="F519" s="37"/>
      <c r="G519" s="37"/>
    </row>
    <row r="520" customFormat="false" ht="15" hidden="false" customHeight="false" outlineLevel="0" collapsed="false">
      <c r="C520" s="37"/>
      <c r="D520" s="37"/>
      <c r="E520" s="37"/>
      <c r="F520" s="37"/>
      <c r="G520" s="37"/>
    </row>
    <row r="521" customFormat="false" ht="15" hidden="false" customHeight="false" outlineLevel="0" collapsed="false">
      <c r="C521" s="37"/>
      <c r="D521" s="37"/>
      <c r="E521" s="37"/>
      <c r="F521" s="37"/>
      <c r="G521" s="37"/>
    </row>
    <row r="522" customFormat="false" ht="15" hidden="false" customHeight="false" outlineLevel="0" collapsed="false">
      <c r="C522" s="37"/>
      <c r="D522" s="37"/>
      <c r="E522" s="37"/>
      <c r="F522" s="37"/>
      <c r="G522" s="37"/>
    </row>
    <row r="523" customFormat="false" ht="15" hidden="false" customHeight="false" outlineLevel="0" collapsed="false">
      <c r="C523" s="37"/>
      <c r="D523" s="37"/>
      <c r="E523" s="37"/>
      <c r="F523" s="37"/>
      <c r="G523" s="37"/>
    </row>
    <row r="524" customFormat="false" ht="15" hidden="false" customHeight="false" outlineLevel="0" collapsed="false">
      <c r="C524" s="37"/>
      <c r="D524" s="37"/>
      <c r="E524" s="37"/>
      <c r="F524" s="37"/>
      <c r="G524" s="37"/>
    </row>
    <row r="525" customFormat="false" ht="15" hidden="false" customHeight="false" outlineLevel="0" collapsed="false">
      <c r="C525" s="37"/>
      <c r="D525" s="37"/>
      <c r="E525" s="37"/>
      <c r="F525" s="37"/>
      <c r="G525" s="37"/>
    </row>
    <row r="526" customFormat="false" ht="15" hidden="false" customHeight="false" outlineLevel="0" collapsed="false">
      <c r="C526" s="37"/>
      <c r="D526" s="37"/>
      <c r="E526" s="37"/>
      <c r="F526" s="37"/>
      <c r="G526" s="37"/>
    </row>
    <row r="527" customFormat="false" ht="15" hidden="false" customHeight="false" outlineLevel="0" collapsed="false">
      <c r="C527" s="37"/>
      <c r="D527" s="37"/>
      <c r="E527" s="37"/>
      <c r="F527" s="37"/>
      <c r="G527" s="37"/>
    </row>
    <row r="528" customFormat="false" ht="15" hidden="false" customHeight="false" outlineLevel="0" collapsed="false">
      <c r="C528" s="37"/>
      <c r="D528" s="37"/>
      <c r="E528" s="37"/>
      <c r="F528" s="37"/>
      <c r="G528" s="37"/>
    </row>
    <row r="529" customFormat="false" ht="15" hidden="false" customHeight="false" outlineLevel="0" collapsed="false">
      <c r="C529" s="37"/>
      <c r="D529" s="37"/>
      <c r="E529" s="37"/>
      <c r="F529" s="37"/>
      <c r="G529" s="37"/>
    </row>
    <row r="530" customFormat="false" ht="15" hidden="false" customHeight="false" outlineLevel="0" collapsed="false">
      <c r="C530" s="37"/>
      <c r="D530" s="37"/>
      <c r="E530" s="37"/>
      <c r="F530" s="37"/>
      <c r="G530" s="37"/>
    </row>
    <row r="531" customFormat="false" ht="15" hidden="false" customHeight="false" outlineLevel="0" collapsed="false">
      <c r="C531" s="37"/>
      <c r="D531" s="37"/>
      <c r="E531" s="37"/>
      <c r="F531" s="37"/>
      <c r="G531" s="37"/>
    </row>
    <row r="532" customFormat="false" ht="15" hidden="false" customHeight="false" outlineLevel="0" collapsed="false">
      <c r="C532" s="37"/>
      <c r="D532" s="37"/>
      <c r="E532" s="37"/>
      <c r="F532" s="37"/>
      <c r="G532" s="37"/>
    </row>
    <row r="533" customFormat="false" ht="15" hidden="false" customHeight="false" outlineLevel="0" collapsed="false">
      <c r="C533" s="37"/>
      <c r="D533" s="37"/>
      <c r="E533" s="37"/>
      <c r="F533" s="37"/>
      <c r="G533" s="37"/>
    </row>
    <row r="534" customFormat="false" ht="15" hidden="false" customHeight="false" outlineLevel="0" collapsed="false">
      <c r="C534" s="37"/>
      <c r="D534" s="37"/>
      <c r="E534" s="37"/>
      <c r="F534" s="37"/>
      <c r="G534" s="37"/>
    </row>
    <row r="535" customFormat="false" ht="15" hidden="false" customHeight="false" outlineLevel="0" collapsed="false">
      <c r="C535" s="37"/>
      <c r="D535" s="37"/>
      <c r="E535" s="37"/>
      <c r="F535" s="37"/>
      <c r="G535" s="37"/>
    </row>
    <row r="536" customFormat="false" ht="15" hidden="false" customHeight="false" outlineLevel="0" collapsed="false">
      <c r="C536" s="37"/>
      <c r="D536" s="37"/>
      <c r="E536" s="37"/>
      <c r="F536" s="37"/>
      <c r="G536" s="37"/>
    </row>
    <row r="537" customFormat="false" ht="15" hidden="false" customHeight="false" outlineLevel="0" collapsed="false">
      <c r="C537" s="37"/>
      <c r="D537" s="37"/>
      <c r="E537" s="37"/>
      <c r="F537" s="37"/>
      <c r="G537" s="37"/>
    </row>
    <row r="538" customFormat="false" ht="15" hidden="false" customHeight="false" outlineLevel="0" collapsed="false">
      <c r="C538" s="37"/>
      <c r="D538" s="37"/>
      <c r="E538" s="37"/>
      <c r="F538" s="37"/>
      <c r="G538" s="37"/>
    </row>
    <row r="539" customFormat="false" ht="15" hidden="false" customHeight="false" outlineLevel="0" collapsed="false">
      <c r="C539" s="37"/>
      <c r="D539" s="37"/>
      <c r="E539" s="37"/>
      <c r="F539" s="37"/>
      <c r="G539" s="37"/>
    </row>
    <row r="540" customFormat="false" ht="15" hidden="false" customHeight="false" outlineLevel="0" collapsed="false">
      <c r="C540" s="37"/>
      <c r="D540" s="37"/>
      <c r="E540" s="37"/>
      <c r="F540" s="37"/>
      <c r="G540" s="37"/>
    </row>
    <row r="541" customFormat="false" ht="15" hidden="false" customHeight="false" outlineLevel="0" collapsed="false">
      <c r="C541" s="37"/>
      <c r="D541" s="37"/>
      <c r="E541" s="37"/>
      <c r="F541" s="37"/>
      <c r="G541" s="37"/>
    </row>
    <row r="542" customFormat="false" ht="15" hidden="false" customHeight="false" outlineLevel="0" collapsed="false">
      <c r="C542" s="37"/>
      <c r="D542" s="37"/>
      <c r="E542" s="37"/>
      <c r="F542" s="37"/>
      <c r="G542" s="37"/>
    </row>
    <row r="543" customFormat="false" ht="15" hidden="false" customHeight="false" outlineLevel="0" collapsed="false">
      <c r="C543" s="37"/>
      <c r="D543" s="37"/>
      <c r="E543" s="37"/>
      <c r="F543" s="37"/>
      <c r="G543" s="37"/>
    </row>
    <row r="544" customFormat="false" ht="15" hidden="false" customHeight="false" outlineLevel="0" collapsed="false">
      <c r="C544" s="37"/>
      <c r="D544" s="37"/>
      <c r="E544" s="37"/>
      <c r="F544" s="37"/>
      <c r="G544" s="37"/>
    </row>
    <row r="545" customFormat="false" ht="15" hidden="false" customHeight="false" outlineLevel="0" collapsed="false">
      <c r="C545" s="37"/>
      <c r="D545" s="37"/>
      <c r="E545" s="37"/>
      <c r="F545" s="37"/>
      <c r="G545" s="37"/>
    </row>
    <row r="546" customFormat="false" ht="15" hidden="false" customHeight="false" outlineLevel="0" collapsed="false">
      <c r="C546" s="37"/>
      <c r="D546" s="37"/>
      <c r="E546" s="37"/>
      <c r="F546" s="37"/>
      <c r="G546" s="37"/>
    </row>
    <row r="547" customFormat="false" ht="15" hidden="false" customHeight="false" outlineLevel="0" collapsed="false">
      <c r="C547" s="37"/>
      <c r="D547" s="37"/>
      <c r="E547" s="37"/>
      <c r="F547" s="37"/>
      <c r="G547" s="37"/>
    </row>
    <row r="548" customFormat="false" ht="15" hidden="false" customHeight="false" outlineLevel="0" collapsed="false">
      <c r="C548" s="37"/>
      <c r="D548" s="37"/>
      <c r="E548" s="37"/>
      <c r="F548" s="37"/>
      <c r="G548" s="37"/>
    </row>
    <row r="549" customFormat="false" ht="15" hidden="false" customHeight="false" outlineLevel="0" collapsed="false">
      <c r="C549" s="37"/>
      <c r="D549" s="37"/>
      <c r="E549" s="37"/>
      <c r="F549" s="37"/>
      <c r="G549" s="37"/>
    </row>
    <row r="550" customFormat="false" ht="15" hidden="false" customHeight="false" outlineLevel="0" collapsed="false">
      <c r="C550" s="37"/>
      <c r="D550" s="37"/>
      <c r="E550" s="37"/>
      <c r="F550" s="37"/>
      <c r="G550" s="37"/>
    </row>
    <row r="551" customFormat="false" ht="15" hidden="false" customHeight="false" outlineLevel="0" collapsed="false">
      <c r="C551" s="37"/>
      <c r="D551" s="37"/>
      <c r="E551" s="37"/>
      <c r="F551" s="37"/>
      <c r="G551" s="37"/>
    </row>
    <row r="552" customFormat="false" ht="15" hidden="false" customHeight="false" outlineLevel="0" collapsed="false">
      <c r="C552" s="37"/>
      <c r="D552" s="37"/>
      <c r="E552" s="37"/>
      <c r="F552" s="37"/>
      <c r="G552" s="37"/>
    </row>
    <row r="553" customFormat="false" ht="15" hidden="false" customHeight="false" outlineLevel="0" collapsed="false">
      <c r="C553" s="37"/>
      <c r="D553" s="37"/>
      <c r="E553" s="37"/>
      <c r="F553" s="37"/>
      <c r="G553" s="37"/>
    </row>
    <row r="554" customFormat="false" ht="15" hidden="false" customHeight="false" outlineLevel="0" collapsed="false">
      <c r="C554" s="37"/>
      <c r="D554" s="37"/>
      <c r="E554" s="37"/>
      <c r="F554" s="37"/>
      <c r="G554" s="37"/>
    </row>
    <row r="555" customFormat="false" ht="15" hidden="false" customHeight="false" outlineLevel="0" collapsed="false">
      <c r="C555" s="37"/>
      <c r="D555" s="37"/>
      <c r="E555" s="37"/>
      <c r="F555" s="37"/>
      <c r="G555" s="37"/>
    </row>
    <row r="556" customFormat="false" ht="15" hidden="false" customHeight="false" outlineLevel="0" collapsed="false">
      <c r="C556" s="37"/>
      <c r="D556" s="37"/>
      <c r="E556" s="37"/>
      <c r="F556" s="37"/>
      <c r="G556" s="37"/>
    </row>
    <row r="557" customFormat="false" ht="15" hidden="false" customHeight="false" outlineLevel="0" collapsed="false">
      <c r="C557" s="37"/>
      <c r="D557" s="37"/>
      <c r="E557" s="37"/>
      <c r="F557" s="37"/>
      <c r="G557" s="37"/>
    </row>
    <row r="558" customFormat="false" ht="15" hidden="false" customHeight="false" outlineLevel="0" collapsed="false">
      <c r="C558" s="37"/>
      <c r="D558" s="37"/>
      <c r="E558" s="37"/>
      <c r="F558" s="37"/>
      <c r="G558" s="37"/>
    </row>
    <row r="559" customFormat="false" ht="15" hidden="false" customHeight="false" outlineLevel="0" collapsed="false">
      <c r="C559" s="37"/>
      <c r="D559" s="37"/>
      <c r="E559" s="37"/>
      <c r="F559" s="37"/>
      <c r="G559" s="37"/>
    </row>
    <row r="560" customFormat="false" ht="15" hidden="false" customHeight="false" outlineLevel="0" collapsed="false">
      <c r="C560" s="37"/>
      <c r="D560" s="37"/>
      <c r="E560" s="37"/>
      <c r="F560" s="37"/>
      <c r="G560" s="37"/>
    </row>
    <row r="561" customFormat="false" ht="15" hidden="false" customHeight="false" outlineLevel="0" collapsed="false">
      <c r="C561" s="37"/>
      <c r="D561" s="37"/>
      <c r="E561" s="37"/>
      <c r="F561" s="37"/>
      <c r="G561" s="37"/>
    </row>
    <row r="562" customFormat="false" ht="15" hidden="false" customHeight="false" outlineLevel="0" collapsed="false">
      <c r="C562" s="37"/>
      <c r="D562" s="37"/>
      <c r="E562" s="37"/>
      <c r="F562" s="37"/>
      <c r="G562" s="37"/>
    </row>
    <row r="563" customFormat="false" ht="15" hidden="false" customHeight="false" outlineLevel="0" collapsed="false">
      <c r="C563" s="37"/>
      <c r="D563" s="37"/>
      <c r="E563" s="37"/>
      <c r="F563" s="37"/>
      <c r="G563" s="37"/>
    </row>
    <row r="564" customFormat="false" ht="15" hidden="false" customHeight="false" outlineLevel="0" collapsed="false">
      <c r="C564" s="37"/>
      <c r="D564" s="37"/>
      <c r="E564" s="37"/>
      <c r="F564" s="37"/>
      <c r="G564" s="37"/>
    </row>
    <row r="565" customFormat="false" ht="15" hidden="false" customHeight="false" outlineLevel="0" collapsed="false">
      <c r="C565" s="37"/>
      <c r="D565" s="37"/>
      <c r="E565" s="37"/>
      <c r="F565" s="37"/>
      <c r="G565" s="37"/>
    </row>
    <row r="566" customFormat="false" ht="15" hidden="false" customHeight="false" outlineLevel="0" collapsed="false">
      <c r="C566" s="37"/>
      <c r="D566" s="37"/>
      <c r="E566" s="37"/>
      <c r="F566" s="37"/>
      <c r="G566" s="37"/>
    </row>
    <row r="567" customFormat="false" ht="15" hidden="false" customHeight="false" outlineLevel="0" collapsed="false">
      <c r="C567" s="37"/>
      <c r="D567" s="37"/>
      <c r="E567" s="37"/>
      <c r="F567" s="37"/>
      <c r="G567" s="37"/>
    </row>
    <row r="568" customFormat="false" ht="15" hidden="false" customHeight="false" outlineLevel="0" collapsed="false">
      <c r="C568" s="37"/>
      <c r="D568" s="37"/>
      <c r="E568" s="37"/>
      <c r="F568" s="37"/>
      <c r="G568" s="37"/>
    </row>
    <row r="569" customFormat="false" ht="15" hidden="false" customHeight="false" outlineLevel="0" collapsed="false">
      <c r="C569" s="37"/>
      <c r="D569" s="37"/>
      <c r="E569" s="37"/>
      <c r="F569" s="37"/>
      <c r="G569" s="37"/>
    </row>
    <row r="570" customFormat="false" ht="15" hidden="false" customHeight="false" outlineLevel="0" collapsed="false">
      <c r="C570" s="37"/>
      <c r="D570" s="37"/>
      <c r="E570" s="37"/>
      <c r="F570" s="37"/>
      <c r="G570" s="37"/>
    </row>
    <row r="571" customFormat="false" ht="15" hidden="false" customHeight="false" outlineLevel="0" collapsed="false">
      <c r="C571" s="37"/>
      <c r="D571" s="37"/>
      <c r="E571" s="37"/>
      <c r="F571" s="37"/>
      <c r="G571" s="37"/>
    </row>
    <row r="572" customFormat="false" ht="15" hidden="false" customHeight="false" outlineLevel="0" collapsed="false">
      <c r="C572" s="37"/>
      <c r="D572" s="37"/>
      <c r="E572" s="37"/>
      <c r="F572" s="37"/>
      <c r="G572" s="37"/>
    </row>
    <row r="573" customFormat="false" ht="15" hidden="false" customHeight="false" outlineLevel="0" collapsed="false">
      <c r="C573" s="37"/>
      <c r="D573" s="37"/>
      <c r="E573" s="37"/>
      <c r="F573" s="37"/>
      <c r="G573" s="37"/>
    </row>
    <row r="574" customFormat="false" ht="15" hidden="false" customHeight="false" outlineLevel="0" collapsed="false">
      <c r="C574" s="37"/>
      <c r="D574" s="37"/>
      <c r="E574" s="37"/>
      <c r="F574" s="37"/>
      <c r="G574" s="37"/>
    </row>
    <row r="575" customFormat="false" ht="15" hidden="false" customHeight="false" outlineLevel="0" collapsed="false">
      <c r="C575" s="37"/>
      <c r="D575" s="37"/>
      <c r="E575" s="37"/>
      <c r="F575" s="37"/>
      <c r="G575" s="37"/>
    </row>
    <row r="576" customFormat="false" ht="15" hidden="false" customHeight="false" outlineLevel="0" collapsed="false">
      <c r="C576" s="37"/>
      <c r="D576" s="37"/>
      <c r="E576" s="37"/>
      <c r="F576" s="37"/>
      <c r="G576" s="37"/>
    </row>
    <row r="577" customFormat="false" ht="15" hidden="false" customHeight="false" outlineLevel="0" collapsed="false">
      <c r="C577" s="37"/>
      <c r="D577" s="37"/>
      <c r="E577" s="37"/>
      <c r="F577" s="37"/>
      <c r="G577" s="37"/>
    </row>
    <row r="578" customFormat="false" ht="15" hidden="false" customHeight="false" outlineLevel="0" collapsed="false">
      <c r="C578" s="37"/>
      <c r="D578" s="37"/>
      <c r="E578" s="37"/>
      <c r="F578" s="37"/>
      <c r="G578" s="37"/>
    </row>
    <row r="579" customFormat="false" ht="15" hidden="false" customHeight="false" outlineLevel="0" collapsed="false">
      <c r="C579" s="37"/>
      <c r="D579" s="37"/>
      <c r="E579" s="37"/>
      <c r="F579" s="37"/>
      <c r="G579" s="37"/>
    </row>
    <row r="580" customFormat="false" ht="15" hidden="false" customHeight="false" outlineLevel="0" collapsed="false">
      <c r="C580" s="37"/>
      <c r="D580" s="37"/>
      <c r="E580" s="37"/>
      <c r="F580" s="37"/>
      <c r="G580" s="37"/>
    </row>
    <row r="581" customFormat="false" ht="15" hidden="false" customHeight="false" outlineLevel="0" collapsed="false">
      <c r="C581" s="37"/>
      <c r="D581" s="37"/>
      <c r="E581" s="37"/>
      <c r="F581" s="37"/>
      <c r="G581" s="37"/>
    </row>
    <row r="582" customFormat="false" ht="15" hidden="false" customHeight="false" outlineLevel="0" collapsed="false">
      <c r="C582" s="37"/>
      <c r="D582" s="37"/>
      <c r="E582" s="37"/>
      <c r="F582" s="37"/>
      <c r="G582" s="37"/>
    </row>
    <row r="583" customFormat="false" ht="15" hidden="false" customHeight="false" outlineLevel="0" collapsed="false">
      <c r="C583" s="37"/>
      <c r="D583" s="37"/>
      <c r="E583" s="37"/>
      <c r="F583" s="37"/>
      <c r="G583" s="37"/>
    </row>
    <row r="584" customFormat="false" ht="15" hidden="false" customHeight="false" outlineLevel="0" collapsed="false">
      <c r="C584" s="37"/>
      <c r="D584" s="37"/>
      <c r="E584" s="37"/>
      <c r="F584" s="37"/>
      <c r="G584" s="37"/>
    </row>
    <row r="585" customFormat="false" ht="15" hidden="false" customHeight="false" outlineLevel="0" collapsed="false">
      <c r="C585" s="37"/>
      <c r="D585" s="37"/>
      <c r="E585" s="37"/>
      <c r="F585" s="37"/>
      <c r="G585" s="37"/>
    </row>
    <row r="586" customFormat="false" ht="15" hidden="false" customHeight="false" outlineLevel="0" collapsed="false">
      <c r="C586" s="37"/>
      <c r="D586" s="37"/>
      <c r="E586" s="37"/>
      <c r="F586" s="37"/>
      <c r="G586" s="37"/>
    </row>
    <row r="587" customFormat="false" ht="15" hidden="false" customHeight="false" outlineLevel="0" collapsed="false">
      <c r="C587" s="37"/>
      <c r="D587" s="37"/>
      <c r="E587" s="37"/>
      <c r="F587" s="37"/>
      <c r="G587" s="37"/>
    </row>
    <row r="588" customFormat="false" ht="15" hidden="false" customHeight="false" outlineLevel="0" collapsed="false">
      <c r="C588" s="37"/>
      <c r="D588" s="37"/>
      <c r="E588" s="37"/>
      <c r="F588" s="37"/>
      <c r="G588" s="37"/>
    </row>
    <row r="589" customFormat="false" ht="15" hidden="false" customHeight="false" outlineLevel="0" collapsed="false">
      <c r="C589" s="37"/>
      <c r="D589" s="37"/>
      <c r="E589" s="37"/>
      <c r="F589" s="37"/>
      <c r="G589" s="37"/>
    </row>
    <row r="590" customFormat="false" ht="15" hidden="false" customHeight="false" outlineLevel="0" collapsed="false">
      <c r="C590" s="37"/>
      <c r="D590" s="37"/>
      <c r="E590" s="37"/>
      <c r="F590" s="37"/>
      <c r="G590" s="37"/>
    </row>
    <row r="591" customFormat="false" ht="15" hidden="false" customHeight="false" outlineLevel="0" collapsed="false">
      <c r="C591" s="37"/>
      <c r="D591" s="37"/>
      <c r="E591" s="37"/>
      <c r="F591" s="37"/>
      <c r="G591" s="37"/>
    </row>
    <row r="592" customFormat="false" ht="15" hidden="false" customHeight="false" outlineLevel="0" collapsed="false">
      <c r="C592" s="37"/>
      <c r="D592" s="37"/>
      <c r="E592" s="37"/>
      <c r="F592" s="37"/>
      <c r="G592" s="37"/>
    </row>
    <row r="593" customFormat="false" ht="15" hidden="false" customHeight="false" outlineLevel="0" collapsed="false">
      <c r="C593" s="37"/>
      <c r="D593" s="37"/>
      <c r="E593" s="37"/>
      <c r="F593" s="37"/>
      <c r="G593" s="37"/>
    </row>
    <row r="594" customFormat="false" ht="15" hidden="false" customHeight="false" outlineLevel="0" collapsed="false">
      <c r="C594" s="37"/>
      <c r="D594" s="37"/>
      <c r="E594" s="37"/>
      <c r="F594" s="37"/>
      <c r="G594" s="37"/>
    </row>
    <row r="595" customFormat="false" ht="15" hidden="false" customHeight="false" outlineLevel="0" collapsed="false">
      <c r="C595" s="37"/>
      <c r="D595" s="37"/>
      <c r="E595" s="37"/>
      <c r="F595" s="37"/>
      <c r="G595" s="37"/>
    </row>
    <row r="596" customFormat="false" ht="15" hidden="false" customHeight="false" outlineLevel="0" collapsed="false">
      <c r="C596" s="37"/>
      <c r="D596" s="37"/>
      <c r="E596" s="37"/>
      <c r="F596" s="37"/>
      <c r="G596" s="37"/>
    </row>
    <row r="597" customFormat="false" ht="15" hidden="false" customHeight="false" outlineLevel="0" collapsed="false">
      <c r="C597" s="37"/>
      <c r="D597" s="37"/>
      <c r="E597" s="37"/>
      <c r="F597" s="37"/>
      <c r="G597" s="37"/>
    </row>
    <row r="598" customFormat="false" ht="15" hidden="false" customHeight="false" outlineLevel="0" collapsed="false">
      <c r="C598" s="37"/>
      <c r="D598" s="37"/>
      <c r="E598" s="37"/>
      <c r="F598" s="37"/>
      <c r="G598" s="37"/>
    </row>
    <row r="599" customFormat="false" ht="15" hidden="false" customHeight="false" outlineLevel="0" collapsed="false">
      <c r="C599" s="37"/>
      <c r="D599" s="37"/>
      <c r="E599" s="37"/>
      <c r="F599" s="37"/>
      <c r="G599" s="37"/>
    </row>
    <row r="600" customFormat="false" ht="15" hidden="false" customHeight="false" outlineLevel="0" collapsed="false">
      <c r="C600" s="37"/>
      <c r="D600" s="37"/>
      <c r="E600" s="37"/>
      <c r="F600" s="37"/>
      <c r="G600" s="37"/>
    </row>
    <row r="601" customFormat="false" ht="15" hidden="false" customHeight="false" outlineLevel="0" collapsed="false">
      <c r="C601" s="37"/>
      <c r="D601" s="37"/>
      <c r="E601" s="37"/>
      <c r="F601" s="37"/>
      <c r="G601" s="37"/>
    </row>
    <row r="602" customFormat="false" ht="15" hidden="false" customHeight="false" outlineLevel="0" collapsed="false">
      <c r="C602" s="37"/>
      <c r="D602" s="37"/>
      <c r="E602" s="37"/>
      <c r="F602" s="37"/>
      <c r="G602" s="37"/>
    </row>
    <row r="603" customFormat="false" ht="15" hidden="false" customHeight="false" outlineLevel="0" collapsed="false">
      <c r="C603" s="37"/>
      <c r="D603" s="37"/>
      <c r="E603" s="37"/>
      <c r="F603" s="37"/>
      <c r="G603" s="37"/>
    </row>
    <row r="604" customFormat="false" ht="15" hidden="false" customHeight="false" outlineLevel="0" collapsed="false">
      <c r="C604" s="37"/>
      <c r="D604" s="37"/>
      <c r="E604" s="37"/>
      <c r="F604" s="37"/>
      <c r="G604" s="37"/>
    </row>
    <row r="605" customFormat="false" ht="15" hidden="false" customHeight="false" outlineLevel="0" collapsed="false">
      <c r="C605" s="37"/>
      <c r="D605" s="37"/>
      <c r="E605" s="37"/>
      <c r="F605" s="37"/>
      <c r="G605" s="37"/>
    </row>
    <row r="606" customFormat="false" ht="15" hidden="false" customHeight="false" outlineLevel="0" collapsed="false">
      <c r="C606" s="37"/>
      <c r="D606" s="37"/>
      <c r="E606" s="37"/>
      <c r="F606" s="37"/>
      <c r="G606" s="37"/>
    </row>
    <row r="607" customFormat="false" ht="15" hidden="false" customHeight="false" outlineLevel="0" collapsed="false">
      <c r="C607" s="37"/>
      <c r="D607" s="37"/>
      <c r="E607" s="37"/>
      <c r="F607" s="37"/>
      <c r="G607" s="37"/>
    </row>
    <row r="608" customFormat="false" ht="15" hidden="false" customHeight="false" outlineLevel="0" collapsed="false">
      <c r="C608" s="37"/>
      <c r="D608" s="37"/>
      <c r="E608" s="37"/>
      <c r="F608" s="37"/>
      <c r="G608" s="37"/>
    </row>
    <row r="609" customFormat="false" ht="15" hidden="false" customHeight="false" outlineLevel="0" collapsed="false">
      <c r="C609" s="37"/>
      <c r="D609" s="37"/>
      <c r="E609" s="37"/>
      <c r="F609" s="37"/>
      <c r="G609" s="37"/>
    </row>
    <row r="610" customFormat="false" ht="15" hidden="false" customHeight="false" outlineLevel="0" collapsed="false">
      <c r="C610" s="37"/>
      <c r="D610" s="37"/>
      <c r="E610" s="37"/>
      <c r="F610" s="37"/>
      <c r="G610" s="37"/>
    </row>
    <row r="611" customFormat="false" ht="15" hidden="false" customHeight="false" outlineLevel="0" collapsed="false">
      <c r="C611" s="37"/>
      <c r="D611" s="37"/>
      <c r="E611" s="37"/>
      <c r="F611" s="37"/>
      <c r="G611" s="37"/>
    </row>
    <row r="612" customFormat="false" ht="15" hidden="false" customHeight="false" outlineLevel="0" collapsed="false">
      <c r="C612" s="37"/>
      <c r="D612" s="37"/>
      <c r="E612" s="37"/>
      <c r="F612" s="37"/>
      <c r="G612" s="37"/>
    </row>
    <row r="613" customFormat="false" ht="15" hidden="false" customHeight="false" outlineLevel="0" collapsed="false">
      <c r="C613" s="37"/>
      <c r="D613" s="37"/>
      <c r="E613" s="37"/>
      <c r="F613" s="37"/>
      <c r="G613" s="37"/>
    </row>
    <row r="614" customFormat="false" ht="15" hidden="false" customHeight="false" outlineLevel="0" collapsed="false">
      <c r="C614" s="37"/>
      <c r="D614" s="37"/>
      <c r="E614" s="37"/>
      <c r="F614" s="37"/>
      <c r="G614" s="37"/>
    </row>
    <row r="615" customFormat="false" ht="15" hidden="false" customHeight="false" outlineLevel="0" collapsed="false">
      <c r="C615" s="37"/>
      <c r="D615" s="37"/>
      <c r="E615" s="37"/>
      <c r="F615" s="37"/>
      <c r="G615" s="37"/>
    </row>
    <row r="616" customFormat="false" ht="15" hidden="false" customHeight="false" outlineLevel="0" collapsed="false">
      <c r="C616" s="37"/>
      <c r="D616" s="37"/>
      <c r="E616" s="37"/>
      <c r="F616" s="37"/>
      <c r="G616" s="37"/>
    </row>
    <row r="617" customFormat="false" ht="15" hidden="false" customHeight="false" outlineLevel="0" collapsed="false">
      <c r="C617" s="37"/>
      <c r="D617" s="37"/>
      <c r="E617" s="37"/>
      <c r="F617" s="37"/>
      <c r="G617" s="37"/>
    </row>
    <row r="618" customFormat="false" ht="15" hidden="false" customHeight="false" outlineLevel="0" collapsed="false">
      <c r="C618" s="37"/>
      <c r="D618" s="37"/>
      <c r="E618" s="37"/>
      <c r="F618" s="37"/>
      <c r="G618" s="37"/>
    </row>
    <row r="619" customFormat="false" ht="15" hidden="false" customHeight="false" outlineLevel="0" collapsed="false">
      <c r="C619" s="37"/>
      <c r="D619" s="37"/>
      <c r="E619" s="37"/>
      <c r="F619" s="37"/>
      <c r="G619" s="37"/>
    </row>
    <row r="620" customFormat="false" ht="15" hidden="false" customHeight="false" outlineLevel="0" collapsed="false">
      <c r="C620" s="37"/>
      <c r="D620" s="37"/>
      <c r="E620" s="37"/>
      <c r="F620" s="37"/>
      <c r="G620" s="37"/>
    </row>
    <row r="621" customFormat="false" ht="15" hidden="false" customHeight="false" outlineLevel="0" collapsed="false">
      <c r="C621" s="37"/>
      <c r="D621" s="37"/>
      <c r="E621" s="37"/>
      <c r="F621" s="37"/>
      <c r="G621" s="37"/>
    </row>
    <row r="622" customFormat="false" ht="15" hidden="false" customHeight="false" outlineLevel="0" collapsed="false">
      <c r="C622" s="37"/>
      <c r="D622" s="37"/>
      <c r="E622" s="37"/>
      <c r="F622" s="37"/>
      <c r="G622" s="37"/>
    </row>
    <row r="623" customFormat="false" ht="15" hidden="false" customHeight="false" outlineLevel="0" collapsed="false">
      <c r="C623" s="37"/>
      <c r="D623" s="37"/>
      <c r="E623" s="37"/>
      <c r="F623" s="37"/>
      <c r="G623" s="37"/>
    </row>
    <row r="624" customFormat="false" ht="15" hidden="false" customHeight="false" outlineLevel="0" collapsed="false">
      <c r="C624" s="37"/>
      <c r="D624" s="37"/>
      <c r="E624" s="37"/>
      <c r="F624" s="37"/>
      <c r="G624" s="37"/>
    </row>
    <row r="625" customFormat="false" ht="15" hidden="false" customHeight="false" outlineLevel="0" collapsed="false">
      <c r="C625" s="37"/>
      <c r="D625" s="37"/>
      <c r="E625" s="37"/>
      <c r="F625" s="37"/>
      <c r="G625" s="37"/>
    </row>
    <row r="626" customFormat="false" ht="15" hidden="false" customHeight="false" outlineLevel="0" collapsed="false">
      <c r="C626" s="37"/>
      <c r="D626" s="37"/>
      <c r="E626" s="37"/>
      <c r="F626" s="37"/>
      <c r="G626" s="37"/>
    </row>
    <row r="627" customFormat="false" ht="15" hidden="false" customHeight="false" outlineLevel="0" collapsed="false">
      <c r="C627" s="37"/>
      <c r="D627" s="37"/>
      <c r="E627" s="37"/>
      <c r="F627" s="37"/>
      <c r="G627" s="37"/>
    </row>
    <row r="628" customFormat="false" ht="15" hidden="false" customHeight="false" outlineLevel="0" collapsed="false">
      <c r="C628" s="37"/>
      <c r="D628" s="37"/>
      <c r="E628" s="37"/>
      <c r="F628" s="37"/>
      <c r="G628" s="37"/>
    </row>
    <row r="629" customFormat="false" ht="15" hidden="false" customHeight="false" outlineLevel="0" collapsed="false">
      <c r="C629" s="37"/>
      <c r="D629" s="37"/>
      <c r="E629" s="37"/>
      <c r="F629" s="37"/>
      <c r="G629" s="37"/>
    </row>
    <row r="630" customFormat="false" ht="15" hidden="false" customHeight="false" outlineLevel="0" collapsed="false">
      <c r="C630" s="37"/>
      <c r="D630" s="37"/>
      <c r="E630" s="37"/>
      <c r="F630" s="37"/>
      <c r="G630" s="37"/>
    </row>
    <row r="631" customFormat="false" ht="15" hidden="false" customHeight="false" outlineLevel="0" collapsed="false">
      <c r="C631" s="37"/>
      <c r="D631" s="37"/>
      <c r="E631" s="37"/>
      <c r="F631" s="37"/>
      <c r="G631" s="37"/>
    </row>
    <row r="632" customFormat="false" ht="15" hidden="false" customHeight="false" outlineLevel="0" collapsed="false">
      <c r="C632" s="37"/>
      <c r="D632" s="37"/>
      <c r="E632" s="37"/>
      <c r="F632" s="37"/>
      <c r="G632" s="37"/>
    </row>
    <row r="633" customFormat="false" ht="15" hidden="false" customHeight="false" outlineLevel="0" collapsed="false">
      <c r="C633" s="37"/>
      <c r="D633" s="37"/>
      <c r="E633" s="37"/>
      <c r="F633" s="37"/>
      <c r="G633" s="37"/>
    </row>
    <row r="634" customFormat="false" ht="15" hidden="false" customHeight="false" outlineLevel="0" collapsed="false">
      <c r="C634" s="37"/>
      <c r="D634" s="37"/>
      <c r="E634" s="37"/>
      <c r="F634" s="37"/>
      <c r="G634" s="37"/>
    </row>
    <row r="635" customFormat="false" ht="15" hidden="false" customHeight="false" outlineLevel="0" collapsed="false">
      <c r="C635" s="37"/>
      <c r="D635" s="37"/>
      <c r="E635" s="37"/>
      <c r="F635" s="37"/>
      <c r="G635" s="37"/>
    </row>
    <row r="636" customFormat="false" ht="15" hidden="false" customHeight="false" outlineLevel="0" collapsed="false">
      <c r="C636" s="37"/>
      <c r="D636" s="37"/>
      <c r="E636" s="37"/>
      <c r="F636" s="37"/>
      <c r="G636" s="37"/>
    </row>
    <row r="637" customFormat="false" ht="15" hidden="false" customHeight="false" outlineLevel="0" collapsed="false">
      <c r="C637" s="37"/>
      <c r="D637" s="37"/>
      <c r="E637" s="37"/>
      <c r="F637" s="37"/>
      <c r="G637" s="37"/>
    </row>
    <row r="638" customFormat="false" ht="15" hidden="false" customHeight="false" outlineLevel="0" collapsed="false">
      <c r="C638" s="37"/>
      <c r="D638" s="37"/>
      <c r="E638" s="37"/>
      <c r="F638" s="37"/>
      <c r="G638" s="37"/>
    </row>
    <row r="639" customFormat="false" ht="15" hidden="false" customHeight="false" outlineLevel="0" collapsed="false">
      <c r="C639" s="37"/>
      <c r="D639" s="37"/>
      <c r="E639" s="37"/>
      <c r="F639" s="37"/>
      <c r="G639" s="37"/>
    </row>
    <row r="640" customFormat="false" ht="15" hidden="false" customHeight="false" outlineLevel="0" collapsed="false">
      <c r="C640" s="37"/>
      <c r="D640" s="37"/>
      <c r="E640" s="37"/>
      <c r="F640" s="37"/>
      <c r="G640" s="37"/>
    </row>
    <row r="641" customFormat="false" ht="15" hidden="false" customHeight="false" outlineLevel="0" collapsed="false">
      <c r="C641" s="37"/>
      <c r="D641" s="37"/>
      <c r="E641" s="37"/>
      <c r="F641" s="37"/>
      <c r="G641" s="37"/>
    </row>
    <row r="642" customFormat="false" ht="15" hidden="false" customHeight="false" outlineLevel="0" collapsed="false">
      <c r="C642" s="37"/>
      <c r="D642" s="37"/>
      <c r="E642" s="37"/>
      <c r="F642" s="37"/>
      <c r="G642" s="37"/>
    </row>
    <row r="643" customFormat="false" ht="15" hidden="false" customHeight="false" outlineLevel="0" collapsed="false">
      <c r="C643" s="37"/>
      <c r="D643" s="37"/>
      <c r="E643" s="37"/>
      <c r="F643" s="37"/>
      <c r="G643" s="37"/>
    </row>
    <row r="644" customFormat="false" ht="15" hidden="false" customHeight="false" outlineLevel="0" collapsed="false">
      <c r="C644" s="37"/>
      <c r="D644" s="37"/>
      <c r="E644" s="37"/>
      <c r="F644" s="37"/>
      <c r="G644" s="37"/>
    </row>
    <row r="645" customFormat="false" ht="15" hidden="false" customHeight="false" outlineLevel="0" collapsed="false">
      <c r="C645" s="37"/>
      <c r="D645" s="37"/>
      <c r="E645" s="37"/>
      <c r="F645" s="37"/>
      <c r="G645" s="37"/>
    </row>
    <row r="646" customFormat="false" ht="15" hidden="false" customHeight="false" outlineLevel="0" collapsed="false">
      <c r="C646" s="37"/>
      <c r="D646" s="37"/>
      <c r="E646" s="37"/>
      <c r="F646" s="37"/>
      <c r="G646" s="37"/>
    </row>
    <row r="647" customFormat="false" ht="15" hidden="false" customHeight="false" outlineLevel="0" collapsed="false">
      <c r="C647" s="37"/>
      <c r="D647" s="37"/>
      <c r="E647" s="37"/>
      <c r="F647" s="37"/>
      <c r="G647" s="37"/>
    </row>
    <row r="648" customFormat="false" ht="15" hidden="false" customHeight="false" outlineLevel="0" collapsed="false">
      <c r="C648" s="37"/>
      <c r="D648" s="37"/>
      <c r="E648" s="37"/>
      <c r="F648" s="37"/>
      <c r="G648" s="37"/>
    </row>
    <row r="649" customFormat="false" ht="15" hidden="false" customHeight="false" outlineLevel="0" collapsed="false">
      <c r="C649" s="37"/>
      <c r="D649" s="37"/>
      <c r="E649" s="37"/>
      <c r="F649" s="37"/>
      <c r="G649" s="37"/>
    </row>
    <row r="650" customFormat="false" ht="15" hidden="false" customHeight="false" outlineLevel="0" collapsed="false">
      <c r="C650" s="37"/>
      <c r="D650" s="37"/>
      <c r="E650" s="37"/>
      <c r="F650" s="37"/>
      <c r="G650" s="37"/>
    </row>
    <row r="651" customFormat="false" ht="15" hidden="false" customHeight="false" outlineLevel="0" collapsed="false">
      <c r="C651" s="37"/>
      <c r="D651" s="37"/>
      <c r="E651" s="37"/>
      <c r="F651" s="37"/>
      <c r="G651" s="37"/>
    </row>
    <row r="652" customFormat="false" ht="15" hidden="false" customHeight="false" outlineLevel="0" collapsed="false">
      <c r="C652" s="37"/>
      <c r="D652" s="37"/>
      <c r="E652" s="37"/>
      <c r="F652" s="37"/>
      <c r="G652" s="37"/>
    </row>
    <row r="653" customFormat="false" ht="15" hidden="false" customHeight="false" outlineLevel="0" collapsed="false">
      <c r="C653" s="37"/>
      <c r="D653" s="37"/>
      <c r="E653" s="37"/>
      <c r="F653" s="37"/>
      <c r="G653" s="37"/>
    </row>
    <row r="654" customFormat="false" ht="15" hidden="false" customHeight="false" outlineLevel="0" collapsed="false">
      <c r="C654" s="37"/>
      <c r="D654" s="37"/>
      <c r="E654" s="37"/>
      <c r="F654" s="37"/>
      <c r="G654" s="37"/>
    </row>
    <row r="655" customFormat="false" ht="15" hidden="false" customHeight="false" outlineLevel="0" collapsed="false">
      <c r="C655" s="37"/>
      <c r="D655" s="37"/>
      <c r="E655" s="37"/>
      <c r="F655" s="37"/>
      <c r="G655" s="37"/>
    </row>
    <row r="656" customFormat="false" ht="15" hidden="false" customHeight="false" outlineLevel="0" collapsed="false">
      <c r="C656" s="37"/>
      <c r="D656" s="37"/>
      <c r="E656" s="37"/>
      <c r="F656" s="37"/>
      <c r="G656" s="37"/>
    </row>
    <row r="657" customFormat="false" ht="15" hidden="false" customHeight="false" outlineLevel="0" collapsed="false">
      <c r="C657" s="37"/>
      <c r="D657" s="37"/>
      <c r="E657" s="37"/>
      <c r="F657" s="37"/>
      <c r="G657" s="37"/>
    </row>
    <row r="658" customFormat="false" ht="15" hidden="false" customHeight="false" outlineLevel="0" collapsed="false">
      <c r="C658" s="37"/>
      <c r="D658" s="37"/>
      <c r="E658" s="37"/>
      <c r="F658" s="37"/>
      <c r="G658" s="37"/>
    </row>
    <row r="659" customFormat="false" ht="15" hidden="false" customHeight="false" outlineLevel="0" collapsed="false">
      <c r="C659" s="37"/>
      <c r="D659" s="37"/>
      <c r="E659" s="37"/>
      <c r="F659" s="37"/>
      <c r="G659" s="37"/>
    </row>
    <row r="660" customFormat="false" ht="15" hidden="false" customHeight="false" outlineLevel="0" collapsed="false">
      <c r="C660" s="37"/>
      <c r="D660" s="37"/>
      <c r="E660" s="37"/>
      <c r="F660" s="37"/>
      <c r="G660" s="37"/>
    </row>
    <row r="661" customFormat="false" ht="15" hidden="false" customHeight="false" outlineLevel="0" collapsed="false">
      <c r="C661" s="37"/>
      <c r="D661" s="37"/>
      <c r="E661" s="37"/>
      <c r="F661" s="37"/>
      <c r="G661" s="37"/>
    </row>
    <row r="662" customFormat="false" ht="15" hidden="false" customHeight="false" outlineLevel="0" collapsed="false">
      <c r="C662" s="37"/>
      <c r="D662" s="37"/>
      <c r="E662" s="37"/>
      <c r="F662" s="37"/>
      <c r="G662" s="37"/>
    </row>
    <row r="663" customFormat="false" ht="15" hidden="false" customHeight="false" outlineLevel="0" collapsed="false">
      <c r="C663" s="37"/>
      <c r="D663" s="37"/>
      <c r="E663" s="37"/>
      <c r="F663" s="37"/>
      <c r="G663" s="37"/>
    </row>
    <row r="664" customFormat="false" ht="15" hidden="false" customHeight="false" outlineLevel="0" collapsed="false">
      <c r="C664" s="37"/>
      <c r="D664" s="37"/>
      <c r="E664" s="37"/>
      <c r="F664" s="37"/>
      <c r="G664" s="37"/>
    </row>
    <row r="665" customFormat="false" ht="15" hidden="false" customHeight="false" outlineLevel="0" collapsed="false">
      <c r="C665" s="37"/>
      <c r="D665" s="37"/>
      <c r="E665" s="37"/>
      <c r="F665" s="37"/>
      <c r="G665" s="37"/>
    </row>
    <row r="666" customFormat="false" ht="15" hidden="false" customHeight="false" outlineLevel="0" collapsed="false">
      <c r="C666" s="37"/>
      <c r="D666" s="37"/>
      <c r="E666" s="37"/>
      <c r="F666" s="37"/>
      <c r="G666" s="37"/>
    </row>
    <row r="667" customFormat="false" ht="15" hidden="false" customHeight="false" outlineLevel="0" collapsed="false">
      <c r="C667" s="37"/>
      <c r="D667" s="37"/>
      <c r="E667" s="37"/>
      <c r="F667" s="37"/>
      <c r="G667" s="37"/>
    </row>
    <row r="668" customFormat="false" ht="15" hidden="false" customHeight="false" outlineLevel="0" collapsed="false">
      <c r="C668" s="37"/>
      <c r="D668" s="37"/>
      <c r="E668" s="37"/>
      <c r="F668" s="37"/>
      <c r="G668" s="37"/>
    </row>
    <row r="669" customFormat="false" ht="15" hidden="false" customHeight="false" outlineLevel="0" collapsed="false">
      <c r="C669" s="37"/>
      <c r="D669" s="37"/>
      <c r="E669" s="37"/>
      <c r="F669" s="37"/>
      <c r="G669" s="37"/>
    </row>
    <row r="670" customFormat="false" ht="15" hidden="false" customHeight="false" outlineLevel="0" collapsed="false">
      <c r="C670" s="37"/>
      <c r="D670" s="37"/>
      <c r="E670" s="37"/>
      <c r="F670" s="37"/>
      <c r="G670" s="37"/>
    </row>
    <row r="671" customFormat="false" ht="15" hidden="false" customHeight="false" outlineLevel="0" collapsed="false">
      <c r="C671" s="37"/>
      <c r="D671" s="37"/>
      <c r="E671" s="37"/>
      <c r="F671" s="37"/>
      <c r="G671" s="37"/>
    </row>
    <row r="672" customFormat="false" ht="15" hidden="false" customHeight="false" outlineLevel="0" collapsed="false">
      <c r="C672" s="37"/>
      <c r="D672" s="37"/>
      <c r="E672" s="37"/>
      <c r="F672" s="37"/>
      <c r="G672" s="37"/>
    </row>
    <row r="673" customFormat="false" ht="15" hidden="false" customHeight="false" outlineLevel="0" collapsed="false">
      <c r="C673" s="37"/>
      <c r="D673" s="37"/>
      <c r="E673" s="37"/>
      <c r="F673" s="37"/>
      <c r="G673" s="37"/>
    </row>
    <row r="674" customFormat="false" ht="15" hidden="false" customHeight="false" outlineLevel="0" collapsed="false">
      <c r="C674" s="37"/>
      <c r="D674" s="37"/>
      <c r="E674" s="37"/>
      <c r="F674" s="37"/>
      <c r="G674" s="37"/>
    </row>
    <row r="675" customFormat="false" ht="15" hidden="false" customHeight="false" outlineLevel="0" collapsed="false">
      <c r="C675" s="37"/>
      <c r="D675" s="37"/>
      <c r="E675" s="37"/>
      <c r="F675" s="37"/>
      <c r="G675" s="37"/>
    </row>
    <row r="676" customFormat="false" ht="15" hidden="false" customHeight="false" outlineLevel="0" collapsed="false">
      <c r="C676" s="37"/>
      <c r="D676" s="37"/>
      <c r="E676" s="37"/>
      <c r="F676" s="37"/>
      <c r="G676" s="37"/>
    </row>
    <row r="677" customFormat="false" ht="15" hidden="false" customHeight="false" outlineLevel="0" collapsed="false">
      <c r="C677" s="37"/>
      <c r="D677" s="37"/>
      <c r="E677" s="37"/>
      <c r="F677" s="37"/>
      <c r="G677" s="37"/>
    </row>
    <row r="678" customFormat="false" ht="15" hidden="false" customHeight="false" outlineLevel="0" collapsed="false">
      <c r="C678" s="37"/>
      <c r="D678" s="37"/>
      <c r="E678" s="37"/>
      <c r="F678" s="37"/>
      <c r="G678" s="37"/>
    </row>
    <row r="679" customFormat="false" ht="15" hidden="false" customHeight="false" outlineLevel="0" collapsed="false">
      <c r="C679" s="37"/>
      <c r="D679" s="37"/>
      <c r="E679" s="37"/>
      <c r="F679" s="37"/>
      <c r="G679" s="37"/>
    </row>
    <row r="680" customFormat="false" ht="15" hidden="false" customHeight="false" outlineLevel="0" collapsed="false">
      <c r="C680" s="37"/>
      <c r="D680" s="37"/>
      <c r="E680" s="37"/>
      <c r="F680" s="37"/>
      <c r="G680" s="37"/>
    </row>
    <row r="681" customFormat="false" ht="15" hidden="false" customHeight="false" outlineLevel="0" collapsed="false">
      <c r="C681" s="37"/>
      <c r="D681" s="37"/>
      <c r="E681" s="37"/>
      <c r="F681" s="37"/>
      <c r="G681" s="37"/>
    </row>
    <row r="682" customFormat="false" ht="15" hidden="false" customHeight="false" outlineLevel="0" collapsed="false">
      <c r="C682" s="37"/>
      <c r="D682" s="37"/>
      <c r="E682" s="37"/>
      <c r="F682" s="37"/>
      <c r="G682" s="37"/>
    </row>
    <row r="683" customFormat="false" ht="15" hidden="false" customHeight="false" outlineLevel="0" collapsed="false">
      <c r="C683" s="37"/>
      <c r="D683" s="37"/>
      <c r="E683" s="37"/>
      <c r="F683" s="37"/>
      <c r="G683" s="37"/>
    </row>
    <row r="684" customFormat="false" ht="15" hidden="false" customHeight="false" outlineLevel="0" collapsed="false">
      <c r="C684" s="37"/>
      <c r="D684" s="37"/>
      <c r="E684" s="37"/>
      <c r="F684" s="37"/>
      <c r="G684" s="37"/>
    </row>
    <row r="685" customFormat="false" ht="15" hidden="false" customHeight="false" outlineLevel="0" collapsed="false">
      <c r="C685" s="37"/>
      <c r="D685" s="37"/>
      <c r="E685" s="37"/>
      <c r="F685" s="37"/>
      <c r="G685" s="37"/>
    </row>
    <row r="686" customFormat="false" ht="15" hidden="false" customHeight="false" outlineLevel="0" collapsed="false">
      <c r="C686" s="37"/>
      <c r="D686" s="37"/>
      <c r="E686" s="37"/>
      <c r="F686" s="37"/>
      <c r="G686" s="37"/>
    </row>
    <row r="687" customFormat="false" ht="15" hidden="false" customHeight="false" outlineLevel="0" collapsed="false">
      <c r="C687" s="37"/>
      <c r="D687" s="37"/>
      <c r="E687" s="37"/>
      <c r="F687" s="37"/>
      <c r="G687" s="37"/>
    </row>
    <row r="688" customFormat="false" ht="15" hidden="false" customHeight="false" outlineLevel="0" collapsed="false">
      <c r="C688" s="37"/>
      <c r="D688" s="37"/>
      <c r="E688" s="37"/>
      <c r="F688" s="37"/>
      <c r="G688" s="37"/>
    </row>
    <row r="689" customFormat="false" ht="15" hidden="false" customHeight="false" outlineLevel="0" collapsed="false">
      <c r="C689" s="37"/>
      <c r="D689" s="37"/>
      <c r="E689" s="37"/>
      <c r="F689" s="37"/>
      <c r="G689" s="37"/>
    </row>
    <row r="690" customFormat="false" ht="15" hidden="false" customHeight="false" outlineLevel="0" collapsed="false">
      <c r="C690" s="37"/>
      <c r="D690" s="37"/>
      <c r="E690" s="37"/>
      <c r="F690" s="37"/>
      <c r="G690" s="37"/>
    </row>
    <row r="691" customFormat="false" ht="15" hidden="false" customHeight="false" outlineLevel="0" collapsed="false">
      <c r="C691" s="37"/>
      <c r="D691" s="37"/>
      <c r="E691" s="37"/>
      <c r="F691" s="37"/>
      <c r="G691" s="37"/>
    </row>
    <row r="692" customFormat="false" ht="15" hidden="false" customHeight="false" outlineLevel="0" collapsed="false">
      <c r="C692" s="37"/>
      <c r="D692" s="37"/>
      <c r="E692" s="37"/>
      <c r="F692" s="37"/>
      <c r="G692" s="37"/>
    </row>
    <row r="693" customFormat="false" ht="15" hidden="false" customHeight="false" outlineLevel="0" collapsed="false">
      <c r="C693" s="37"/>
      <c r="D693" s="37"/>
      <c r="E693" s="37"/>
      <c r="F693" s="37"/>
      <c r="G693" s="37"/>
    </row>
    <row r="694" customFormat="false" ht="15" hidden="false" customHeight="false" outlineLevel="0" collapsed="false">
      <c r="C694" s="37"/>
      <c r="D694" s="37"/>
      <c r="E694" s="37"/>
      <c r="F694" s="37"/>
      <c r="G694" s="37"/>
    </row>
    <row r="695" customFormat="false" ht="15" hidden="false" customHeight="false" outlineLevel="0" collapsed="false">
      <c r="C695" s="37"/>
      <c r="D695" s="37"/>
      <c r="E695" s="37"/>
      <c r="F695" s="37"/>
      <c r="G695" s="37"/>
    </row>
    <row r="696" customFormat="false" ht="15" hidden="false" customHeight="false" outlineLevel="0" collapsed="false">
      <c r="C696" s="37"/>
      <c r="D696" s="37"/>
      <c r="E696" s="37"/>
      <c r="F696" s="37"/>
      <c r="G696" s="37"/>
    </row>
    <row r="697" customFormat="false" ht="15" hidden="false" customHeight="false" outlineLevel="0" collapsed="false">
      <c r="C697" s="37"/>
      <c r="D697" s="37"/>
      <c r="E697" s="37"/>
      <c r="F697" s="37"/>
      <c r="G697" s="37"/>
    </row>
    <row r="698" customFormat="false" ht="15" hidden="false" customHeight="false" outlineLevel="0" collapsed="false">
      <c r="C698" s="37"/>
      <c r="D698" s="37"/>
      <c r="E698" s="37"/>
      <c r="F698" s="37"/>
      <c r="G698" s="37"/>
    </row>
    <row r="699" customFormat="false" ht="15" hidden="false" customHeight="false" outlineLevel="0" collapsed="false">
      <c r="C699" s="37"/>
      <c r="D699" s="37"/>
      <c r="E699" s="37"/>
      <c r="F699" s="37"/>
      <c r="G699" s="37"/>
    </row>
    <row r="700" customFormat="false" ht="15" hidden="false" customHeight="false" outlineLevel="0" collapsed="false">
      <c r="C700" s="37"/>
      <c r="D700" s="37"/>
      <c r="E700" s="37"/>
      <c r="F700" s="37"/>
      <c r="G700" s="37"/>
    </row>
    <row r="701" customFormat="false" ht="15" hidden="false" customHeight="false" outlineLevel="0" collapsed="false">
      <c r="C701" s="37"/>
      <c r="D701" s="37"/>
      <c r="E701" s="37"/>
      <c r="F701" s="37"/>
      <c r="G701" s="37"/>
    </row>
    <row r="702" customFormat="false" ht="15" hidden="false" customHeight="false" outlineLevel="0" collapsed="false">
      <c r="C702" s="37"/>
      <c r="D702" s="37"/>
      <c r="E702" s="37"/>
      <c r="F702" s="37"/>
      <c r="G702" s="37"/>
    </row>
    <row r="703" customFormat="false" ht="15" hidden="false" customHeight="false" outlineLevel="0" collapsed="false">
      <c r="C703" s="37"/>
      <c r="D703" s="37"/>
      <c r="E703" s="37"/>
      <c r="F703" s="37"/>
      <c r="G703" s="37"/>
    </row>
    <row r="704" customFormat="false" ht="15" hidden="false" customHeight="false" outlineLevel="0" collapsed="false">
      <c r="C704" s="37"/>
      <c r="D704" s="37"/>
      <c r="E704" s="37"/>
      <c r="F704" s="37"/>
      <c r="G704" s="37"/>
    </row>
    <row r="705" customFormat="false" ht="15" hidden="false" customHeight="false" outlineLevel="0" collapsed="false">
      <c r="C705" s="37"/>
      <c r="D705" s="37"/>
      <c r="E705" s="37"/>
      <c r="F705" s="37"/>
      <c r="G705" s="37"/>
    </row>
    <row r="706" customFormat="false" ht="15" hidden="false" customHeight="false" outlineLevel="0" collapsed="false">
      <c r="C706" s="37"/>
      <c r="D706" s="37"/>
      <c r="E706" s="37"/>
      <c r="F706" s="37"/>
      <c r="G706" s="37"/>
    </row>
    <row r="707" customFormat="false" ht="15" hidden="false" customHeight="false" outlineLevel="0" collapsed="false">
      <c r="C707" s="37"/>
      <c r="D707" s="37"/>
      <c r="E707" s="37"/>
      <c r="F707" s="37"/>
      <c r="G707" s="37"/>
    </row>
    <row r="708" customFormat="false" ht="15" hidden="false" customHeight="false" outlineLevel="0" collapsed="false">
      <c r="C708" s="37"/>
      <c r="D708" s="37"/>
      <c r="E708" s="37"/>
      <c r="F708" s="37"/>
      <c r="G708" s="37"/>
    </row>
    <row r="709" customFormat="false" ht="15" hidden="false" customHeight="false" outlineLevel="0" collapsed="false">
      <c r="C709" s="37"/>
      <c r="D709" s="37"/>
      <c r="E709" s="37"/>
      <c r="F709" s="37"/>
      <c r="G709" s="37"/>
    </row>
    <row r="710" customFormat="false" ht="15" hidden="false" customHeight="false" outlineLevel="0" collapsed="false">
      <c r="C710" s="37"/>
      <c r="D710" s="37"/>
      <c r="E710" s="37"/>
      <c r="F710" s="37"/>
      <c r="G710" s="37"/>
    </row>
    <row r="711" customFormat="false" ht="15" hidden="false" customHeight="false" outlineLevel="0" collapsed="false">
      <c r="C711" s="37"/>
      <c r="D711" s="37"/>
      <c r="E711" s="37"/>
      <c r="F711" s="37"/>
      <c r="G711" s="37"/>
    </row>
    <row r="712" customFormat="false" ht="15" hidden="false" customHeight="false" outlineLevel="0" collapsed="false">
      <c r="C712" s="37"/>
      <c r="D712" s="37"/>
      <c r="E712" s="37"/>
      <c r="F712" s="37"/>
      <c r="G712" s="37"/>
    </row>
    <row r="713" customFormat="false" ht="15" hidden="false" customHeight="false" outlineLevel="0" collapsed="false">
      <c r="C713" s="37"/>
      <c r="D713" s="37"/>
      <c r="E713" s="37"/>
      <c r="F713" s="37"/>
      <c r="G713" s="37"/>
    </row>
    <row r="714" customFormat="false" ht="15" hidden="false" customHeight="false" outlineLevel="0" collapsed="false">
      <c r="C714" s="37"/>
      <c r="D714" s="37"/>
      <c r="E714" s="37"/>
      <c r="F714" s="37"/>
      <c r="G714" s="37"/>
    </row>
    <row r="715" customFormat="false" ht="15" hidden="false" customHeight="false" outlineLevel="0" collapsed="false">
      <c r="C715" s="37"/>
      <c r="D715" s="37"/>
      <c r="E715" s="37"/>
      <c r="F715" s="37"/>
      <c r="G715" s="37"/>
    </row>
    <row r="716" customFormat="false" ht="15" hidden="false" customHeight="false" outlineLevel="0" collapsed="false">
      <c r="C716" s="37"/>
      <c r="D716" s="37"/>
      <c r="E716" s="37"/>
      <c r="F716" s="37"/>
      <c r="G716" s="37"/>
    </row>
    <row r="717" customFormat="false" ht="15" hidden="false" customHeight="false" outlineLevel="0" collapsed="false">
      <c r="C717" s="37"/>
      <c r="D717" s="37"/>
      <c r="E717" s="37"/>
      <c r="F717" s="37"/>
      <c r="G717" s="37"/>
    </row>
    <row r="718" customFormat="false" ht="15" hidden="false" customHeight="false" outlineLevel="0" collapsed="false">
      <c r="C718" s="37"/>
      <c r="D718" s="37"/>
      <c r="E718" s="37"/>
      <c r="F718" s="37"/>
      <c r="G718" s="37"/>
    </row>
    <row r="719" customFormat="false" ht="15" hidden="false" customHeight="false" outlineLevel="0" collapsed="false">
      <c r="C719" s="37"/>
      <c r="D719" s="37"/>
      <c r="E719" s="37"/>
      <c r="F719" s="37"/>
      <c r="G719" s="37"/>
    </row>
    <row r="720" customFormat="false" ht="15" hidden="false" customHeight="false" outlineLevel="0" collapsed="false">
      <c r="C720" s="37"/>
      <c r="D720" s="37"/>
      <c r="E720" s="37"/>
      <c r="F720" s="37"/>
      <c r="G720" s="37"/>
    </row>
    <row r="721" customFormat="false" ht="15" hidden="false" customHeight="false" outlineLevel="0" collapsed="false">
      <c r="C721" s="37"/>
      <c r="D721" s="37"/>
      <c r="E721" s="37"/>
      <c r="F721" s="37"/>
      <c r="G721" s="37"/>
    </row>
    <row r="722" customFormat="false" ht="15" hidden="false" customHeight="false" outlineLevel="0" collapsed="false">
      <c r="C722" s="37"/>
      <c r="D722" s="37"/>
      <c r="E722" s="37"/>
      <c r="F722" s="37"/>
      <c r="G722" s="37"/>
    </row>
    <row r="723" customFormat="false" ht="15" hidden="false" customHeight="false" outlineLevel="0" collapsed="false">
      <c r="C723" s="37"/>
      <c r="D723" s="37"/>
      <c r="E723" s="37"/>
      <c r="F723" s="37"/>
      <c r="G723" s="37"/>
    </row>
    <row r="724" customFormat="false" ht="15" hidden="false" customHeight="false" outlineLevel="0" collapsed="false">
      <c r="C724" s="37"/>
      <c r="D724" s="37"/>
      <c r="E724" s="37"/>
      <c r="F724" s="37"/>
      <c r="G724" s="37"/>
    </row>
    <row r="725" customFormat="false" ht="15" hidden="false" customHeight="false" outlineLevel="0" collapsed="false">
      <c r="C725" s="37"/>
      <c r="D725" s="37"/>
      <c r="E725" s="37"/>
      <c r="F725" s="37"/>
      <c r="G725" s="37"/>
    </row>
    <row r="726" customFormat="false" ht="15" hidden="false" customHeight="false" outlineLevel="0" collapsed="false">
      <c r="C726" s="37"/>
      <c r="D726" s="37"/>
      <c r="E726" s="37"/>
      <c r="F726" s="37"/>
      <c r="G726" s="37"/>
    </row>
    <row r="727" customFormat="false" ht="15" hidden="false" customHeight="false" outlineLevel="0" collapsed="false">
      <c r="C727" s="37"/>
      <c r="D727" s="37"/>
      <c r="E727" s="37"/>
      <c r="F727" s="37"/>
      <c r="G727" s="37"/>
    </row>
    <row r="728" customFormat="false" ht="15" hidden="false" customHeight="false" outlineLevel="0" collapsed="false">
      <c r="C728" s="37"/>
      <c r="D728" s="37"/>
      <c r="E728" s="37"/>
      <c r="F728" s="37"/>
      <c r="G728" s="37"/>
    </row>
    <row r="729" customFormat="false" ht="15" hidden="false" customHeight="false" outlineLevel="0" collapsed="false">
      <c r="C729" s="37"/>
      <c r="D729" s="37"/>
      <c r="E729" s="37"/>
      <c r="F729" s="37"/>
      <c r="G729" s="37"/>
    </row>
    <row r="730" customFormat="false" ht="15" hidden="false" customHeight="false" outlineLevel="0" collapsed="false">
      <c r="C730" s="37"/>
      <c r="D730" s="37"/>
      <c r="E730" s="37"/>
      <c r="F730" s="37"/>
      <c r="G730" s="37"/>
    </row>
    <row r="731" customFormat="false" ht="15" hidden="false" customHeight="false" outlineLevel="0" collapsed="false">
      <c r="C731" s="37"/>
      <c r="D731" s="37"/>
      <c r="E731" s="37"/>
      <c r="F731" s="37"/>
      <c r="G731" s="37"/>
    </row>
    <row r="732" customFormat="false" ht="15" hidden="false" customHeight="false" outlineLevel="0" collapsed="false">
      <c r="C732" s="37"/>
      <c r="D732" s="37"/>
      <c r="E732" s="37"/>
      <c r="F732" s="37"/>
      <c r="G732" s="37"/>
    </row>
    <row r="733" customFormat="false" ht="15" hidden="false" customHeight="false" outlineLevel="0" collapsed="false">
      <c r="C733" s="37"/>
      <c r="D733" s="37"/>
      <c r="E733" s="37"/>
      <c r="F733" s="37"/>
      <c r="G733" s="37"/>
    </row>
    <row r="734" customFormat="false" ht="15" hidden="false" customHeight="false" outlineLevel="0" collapsed="false">
      <c r="C734" s="37"/>
      <c r="D734" s="37"/>
      <c r="E734" s="37"/>
      <c r="F734" s="37"/>
      <c r="G734" s="37"/>
    </row>
    <row r="735" customFormat="false" ht="15" hidden="false" customHeight="false" outlineLevel="0" collapsed="false">
      <c r="C735" s="37"/>
      <c r="D735" s="37"/>
      <c r="E735" s="37"/>
      <c r="F735" s="37"/>
      <c r="G735" s="37"/>
    </row>
    <row r="736" customFormat="false" ht="15" hidden="false" customHeight="false" outlineLevel="0" collapsed="false">
      <c r="C736" s="37"/>
      <c r="D736" s="37"/>
      <c r="E736" s="37"/>
      <c r="F736" s="37"/>
      <c r="G736" s="37"/>
    </row>
    <row r="737" customFormat="false" ht="15" hidden="false" customHeight="false" outlineLevel="0" collapsed="false">
      <c r="C737" s="37"/>
      <c r="D737" s="37"/>
      <c r="E737" s="37"/>
      <c r="F737" s="37"/>
      <c r="G737" s="37"/>
    </row>
    <row r="738" customFormat="false" ht="15" hidden="false" customHeight="false" outlineLevel="0" collapsed="false">
      <c r="C738" s="37"/>
      <c r="D738" s="37"/>
      <c r="E738" s="37"/>
      <c r="F738" s="37"/>
      <c r="G738" s="37"/>
    </row>
    <row r="739" customFormat="false" ht="15" hidden="false" customHeight="false" outlineLevel="0" collapsed="false">
      <c r="C739" s="37"/>
      <c r="D739" s="37"/>
      <c r="E739" s="37"/>
      <c r="F739" s="37"/>
      <c r="G739" s="37"/>
    </row>
    <row r="740" customFormat="false" ht="15" hidden="false" customHeight="false" outlineLevel="0" collapsed="false">
      <c r="C740" s="37"/>
      <c r="D740" s="37"/>
      <c r="E740" s="37"/>
      <c r="F740" s="37"/>
      <c r="G740" s="37"/>
    </row>
    <row r="741" customFormat="false" ht="15" hidden="false" customHeight="false" outlineLevel="0" collapsed="false">
      <c r="C741" s="37"/>
      <c r="D741" s="37"/>
      <c r="E741" s="37"/>
      <c r="F741" s="37"/>
      <c r="G741" s="37"/>
    </row>
    <row r="742" customFormat="false" ht="15" hidden="false" customHeight="false" outlineLevel="0" collapsed="false">
      <c r="C742" s="37"/>
      <c r="D742" s="37"/>
      <c r="E742" s="37"/>
      <c r="F742" s="37"/>
      <c r="G742" s="37"/>
    </row>
    <row r="743" customFormat="false" ht="15" hidden="false" customHeight="false" outlineLevel="0" collapsed="false">
      <c r="C743" s="37"/>
      <c r="D743" s="37"/>
      <c r="E743" s="37"/>
      <c r="F743" s="37"/>
      <c r="G743" s="37"/>
    </row>
    <row r="744" customFormat="false" ht="15" hidden="false" customHeight="false" outlineLevel="0" collapsed="false">
      <c r="C744" s="37"/>
      <c r="D744" s="37"/>
      <c r="E744" s="37"/>
      <c r="F744" s="37"/>
      <c r="G744" s="37"/>
    </row>
    <row r="745" customFormat="false" ht="15" hidden="false" customHeight="false" outlineLevel="0" collapsed="false">
      <c r="C745" s="37"/>
      <c r="D745" s="37"/>
      <c r="E745" s="37"/>
      <c r="F745" s="37"/>
      <c r="G745" s="37"/>
    </row>
    <row r="746" customFormat="false" ht="15" hidden="false" customHeight="false" outlineLevel="0" collapsed="false">
      <c r="C746" s="37"/>
      <c r="D746" s="37"/>
      <c r="E746" s="37"/>
      <c r="F746" s="37"/>
      <c r="G746" s="37"/>
    </row>
    <row r="747" customFormat="false" ht="15" hidden="false" customHeight="false" outlineLevel="0" collapsed="false">
      <c r="C747" s="37"/>
      <c r="D747" s="37"/>
      <c r="E747" s="37"/>
      <c r="F747" s="37"/>
      <c r="G747" s="37"/>
    </row>
    <row r="748" customFormat="false" ht="15" hidden="false" customHeight="false" outlineLevel="0" collapsed="false">
      <c r="C748" s="37"/>
      <c r="D748" s="37"/>
      <c r="E748" s="37"/>
      <c r="F748" s="37"/>
      <c r="G748" s="37"/>
    </row>
    <row r="749" customFormat="false" ht="15" hidden="false" customHeight="false" outlineLevel="0" collapsed="false">
      <c r="C749" s="37"/>
      <c r="D749" s="37"/>
      <c r="E749" s="37"/>
      <c r="F749" s="37"/>
      <c r="G749" s="37"/>
    </row>
    <row r="750" customFormat="false" ht="15" hidden="false" customHeight="false" outlineLevel="0" collapsed="false">
      <c r="C750" s="37"/>
      <c r="D750" s="37"/>
      <c r="E750" s="37"/>
      <c r="F750" s="37"/>
      <c r="G750" s="37"/>
    </row>
    <row r="751" customFormat="false" ht="15" hidden="false" customHeight="false" outlineLevel="0" collapsed="false">
      <c r="C751" s="37"/>
      <c r="D751" s="37"/>
      <c r="E751" s="37"/>
      <c r="F751" s="37"/>
      <c r="G751" s="37"/>
    </row>
    <row r="752" customFormat="false" ht="15" hidden="false" customHeight="false" outlineLevel="0" collapsed="false">
      <c r="C752" s="37"/>
      <c r="D752" s="37"/>
      <c r="E752" s="37"/>
      <c r="F752" s="37"/>
      <c r="G752" s="37"/>
    </row>
    <row r="753" customFormat="false" ht="15" hidden="false" customHeight="false" outlineLevel="0" collapsed="false">
      <c r="C753" s="37"/>
      <c r="D753" s="37"/>
      <c r="E753" s="37"/>
      <c r="F753" s="37"/>
      <c r="G753" s="37"/>
    </row>
    <row r="754" customFormat="false" ht="15" hidden="false" customHeight="false" outlineLevel="0" collapsed="false">
      <c r="C754" s="37"/>
      <c r="D754" s="37"/>
      <c r="E754" s="37"/>
      <c r="F754" s="37"/>
      <c r="G754" s="37"/>
    </row>
    <row r="755" customFormat="false" ht="15" hidden="false" customHeight="false" outlineLevel="0" collapsed="false">
      <c r="C755" s="37"/>
      <c r="D755" s="37"/>
      <c r="E755" s="37"/>
      <c r="F755" s="37"/>
      <c r="G755" s="37"/>
    </row>
    <row r="756" customFormat="false" ht="15" hidden="false" customHeight="false" outlineLevel="0" collapsed="false">
      <c r="C756" s="37"/>
      <c r="D756" s="37"/>
      <c r="E756" s="37"/>
      <c r="F756" s="37"/>
      <c r="G756" s="37"/>
    </row>
    <row r="757" customFormat="false" ht="15" hidden="false" customHeight="false" outlineLevel="0" collapsed="false">
      <c r="C757" s="37"/>
      <c r="D757" s="37"/>
      <c r="E757" s="37"/>
      <c r="F757" s="37"/>
      <c r="G757" s="37"/>
    </row>
    <row r="758" customFormat="false" ht="15" hidden="false" customHeight="false" outlineLevel="0" collapsed="false">
      <c r="C758" s="37"/>
      <c r="D758" s="37"/>
      <c r="E758" s="37"/>
      <c r="F758" s="37"/>
      <c r="G758" s="37"/>
    </row>
    <row r="759" customFormat="false" ht="15" hidden="false" customHeight="false" outlineLevel="0" collapsed="false">
      <c r="C759" s="37"/>
      <c r="D759" s="37"/>
      <c r="E759" s="37"/>
      <c r="F759" s="37"/>
      <c r="G759" s="37"/>
    </row>
    <row r="760" customFormat="false" ht="15" hidden="false" customHeight="false" outlineLevel="0" collapsed="false">
      <c r="C760" s="37"/>
      <c r="D760" s="37"/>
      <c r="E760" s="37"/>
      <c r="F760" s="37"/>
      <c r="G760" s="37"/>
    </row>
    <row r="761" customFormat="false" ht="15" hidden="false" customHeight="false" outlineLevel="0" collapsed="false">
      <c r="C761" s="37"/>
      <c r="D761" s="37"/>
      <c r="E761" s="37"/>
      <c r="F761" s="37"/>
      <c r="G761" s="37"/>
    </row>
    <row r="762" customFormat="false" ht="15" hidden="false" customHeight="false" outlineLevel="0" collapsed="false">
      <c r="C762" s="37"/>
      <c r="D762" s="37"/>
      <c r="E762" s="37"/>
      <c r="F762" s="37"/>
      <c r="G762" s="37"/>
    </row>
    <row r="763" customFormat="false" ht="15" hidden="false" customHeight="false" outlineLevel="0" collapsed="false">
      <c r="C763" s="37"/>
      <c r="D763" s="37"/>
      <c r="E763" s="37"/>
      <c r="F763" s="37"/>
      <c r="G763" s="37"/>
    </row>
    <row r="764" customFormat="false" ht="15" hidden="false" customHeight="false" outlineLevel="0" collapsed="false">
      <c r="C764" s="37"/>
      <c r="D764" s="37"/>
      <c r="E764" s="37"/>
      <c r="F764" s="37"/>
      <c r="G764" s="37"/>
    </row>
    <row r="765" customFormat="false" ht="15" hidden="false" customHeight="false" outlineLevel="0" collapsed="false">
      <c r="C765" s="37"/>
      <c r="D765" s="37"/>
      <c r="E765" s="37"/>
      <c r="F765" s="37"/>
      <c r="G765" s="37"/>
    </row>
    <row r="766" customFormat="false" ht="15" hidden="false" customHeight="false" outlineLevel="0" collapsed="false">
      <c r="C766" s="37"/>
      <c r="D766" s="37"/>
      <c r="E766" s="37"/>
      <c r="F766" s="37"/>
      <c r="G766" s="37"/>
    </row>
    <row r="767" customFormat="false" ht="15" hidden="false" customHeight="false" outlineLevel="0" collapsed="false">
      <c r="C767" s="37"/>
      <c r="D767" s="37"/>
      <c r="E767" s="37"/>
      <c r="F767" s="37"/>
      <c r="G767" s="37"/>
    </row>
    <row r="768" customFormat="false" ht="15" hidden="false" customHeight="false" outlineLevel="0" collapsed="false">
      <c r="C768" s="37"/>
      <c r="D768" s="37"/>
      <c r="E768" s="37"/>
      <c r="F768" s="37"/>
      <c r="G768" s="37"/>
    </row>
    <row r="769" customFormat="false" ht="15" hidden="false" customHeight="false" outlineLevel="0" collapsed="false">
      <c r="C769" s="37"/>
      <c r="D769" s="37"/>
      <c r="E769" s="37"/>
      <c r="F769" s="37"/>
      <c r="G769" s="37"/>
    </row>
    <row r="770" customFormat="false" ht="15" hidden="false" customHeight="false" outlineLevel="0" collapsed="false">
      <c r="C770" s="37"/>
      <c r="D770" s="37"/>
      <c r="E770" s="37"/>
      <c r="F770" s="37"/>
      <c r="G770" s="37"/>
    </row>
    <row r="771" customFormat="false" ht="15" hidden="false" customHeight="false" outlineLevel="0" collapsed="false">
      <c r="C771" s="37"/>
      <c r="D771" s="37"/>
      <c r="E771" s="37"/>
      <c r="F771" s="37"/>
      <c r="G771" s="37"/>
    </row>
    <row r="772" customFormat="false" ht="15" hidden="false" customHeight="false" outlineLevel="0" collapsed="false">
      <c r="C772" s="37"/>
      <c r="D772" s="37"/>
      <c r="E772" s="37"/>
      <c r="F772" s="37"/>
      <c r="G772" s="37"/>
    </row>
    <row r="773" customFormat="false" ht="15" hidden="false" customHeight="false" outlineLevel="0" collapsed="false">
      <c r="C773" s="37"/>
      <c r="D773" s="37"/>
      <c r="E773" s="37"/>
      <c r="F773" s="37"/>
      <c r="G773" s="37"/>
    </row>
    <row r="774" customFormat="false" ht="15" hidden="false" customHeight="false" outlineLevel="0" collapsed="false">
      <c r="C774" s="37"/>
      <c r="D774" s="37"/>
      <c r="E774" s="37"/>
      <c r="F774" s="37"/>
      <c r="G774" s="37"/>
    </row>
    <row r="775" customFormat="false" ht="15" hidden="false" customHeight="false" outlineLevel="0" collapsed="false">
      <c r="C775" s="37"/>
      <c r="D775" s="37"/>
      <c r="E775" s="37"/>
      <c r="F775" s="37"/>
      <c r="G775" s="37"/>
    </row>
    <row r="776" customFormat="false" ht="15" hidden="false" customHeight="false" outlineLevel="0" collapsed="false">
      <c r="C776" s="37"/>
      <c r="D776" s="37"/>
      <c r="E776" s="37"/>
      <c r="F776" s="37"/>
      <c r="G776" s="37"/>
    </row>
    <row r="777" customFormat="false" ht="15" hidden="false" customHeight="false" outlineLevel="0" collapsed="false">
      <c r="C777" s="37"/>
      <c r="D777" s="37"/>
      <c r="E777" s="37"/>
      <c r="F777" s="37"/>
      <c r="G777" s="37"/>
    </row>
    <row r="778" customFormat="false" ht="15" hidden="false" customHeight="false" outlineLevel="0" collapsed="false">
      <c r="C778" s="37"/>
      <c r="D778" s="37"/>
      <c r="E778" s="37"/>
      <c r="F778" s="37"/>
      <c r="G778" s="37"/>
    </row>
    <row r="779" customFormat="false" ht="15" hidden="false" customHeight="false" outlineLevel="0" collapsed="false">
      <c r="C779" s="37"/>
      <c r="D779" s="37"/>
      <c r="E779" s="37"/>
      <c r="F779" s="37"/>
      <c r="G779" s="37"/>
    </row>
    <row r="780" customFormat="false" ht="15" hidden="false" customHeight="false" outlineLevel="0" collapsed="false">
      <c r="C780" s="37"/>
      <c r="D780" s="37"/>
      <c r="E780" s="37"/>
      <c r="F780" s="37"/>
      <c r="G780" s="37"/>
    </row>
    <row r="781" customFormat="false" ht="15" hidden="false" customHeight="false" outlineLevel="0" collapsed="false">
      <c r="C781" s="37"/>
      <c r="D781" s="37"/>
      <c r="E781" s="37"/>
      <c r="F781" s="37"/>
      <c r="G781" s="37"/>
    </row>
    <row r="782" customFormat="false" ht="15" hidden="false" customHeight="false" outlineLevel="0" collapsed="false">
      <c r="C782" s="37"/>
      <c r="D782" s="37"/>
      <c r="E782" s="37"/>
      <c r="F782" s="37"/>
      <c r="G782" s="37"/>
    </row>
    <row r="783" customFormat="false" ht="15" hidden="false" customHeight="false" outlineLevel="0" collapsed="false">
      <c r="C783" s="37"/>
      <c r="D783" s="37"/>
      <c r="E783" s="37"/>
      <c r="F783" s="37"/>
      <c r="G783" s="37"/>
    </row>
    <row r="784" customFormat="false" ht="15" hidden="false" customHeight="false" outlineLevel="0" collapsed="false">
      <c r="C784" s="37"/>
      <c r="D784" s="37"/>
      <c r="E784" s="37"/>
      <c r="F784" s="37"/>
      <c r="G784" s="37"/>
    </row>
    <row r="785" customFormat="false" ht="15" hidden="false" customHeight="false" outlineLevel="0" collapsed="false">
      <c r="C785" s="37"/>
      <c r="D785" s="37"/>
      <c r="E785" s="37"/>
      <c r="F785" s="37"/>
      <c r="G785" s="37"/>
    </row>
    <row r="786" customFormat="false" ht="15" hidden="false" customHeight="false" outlineLevel="0" collapsed="false">
      <c r="C786" s="37"/>
      <c r="D786" s="37"/>
      <c r="E786" s="37"/>
      <c r="F786" s="37"/>
      <c r="G786" s="37"/>
    </row>
    <row r="787" customFormat="false" ht="15" hidden="false" customHeight="false" outlineLevel="0" collapsed="false">
      <c r="C787" s="37"/>
      <c r="D787" s="37"/>
      <c r="E787" s="37"/>
      <c r="F787" s="37"/>
      <c r="G787" s="37"/>
    </row>
    <row r="788" customFormat="false" ht="15" hidden="false" customHeight="false" outlineLevel="0" collapsed="false">
      <c r="C788" s="37"/>
      <c r="D788" s="37"/>
      <c r="E788" s="37"/>
      <c r="F788" s="37"/>
      <c r="G788" s="37"/>
    </row>
    <row r="789" customFormat="false" ht="15" hidden="false" customHeight="false" outlineLevel="0" collapsed="false">
      <c r="C789" s="37"/>
      <c r="D789" s="37"/>
      <c r="E789" s="37"/>
      <c r="F789" s="37"/>
      <c r="G789" s="37"/>
    </row>
    <row r="790" customFormat="false" ht="15" hidden="false" customHeight="false" outlineLevel="0" collapsed="false">
      <c r="C790" s="37"/>
      <c r="D790" s="37"/>
      <c r="E790" s="37"/>
      <c r="F790" s="37"/>
      <c r="G790" s="37"/>
    </row>
    <row r="791" customFormat="false" ht="15" hidden="false" customHeight="false" outlineLevel="0" collapsed="false">
      <c r="C791" s="37"/>
      <c r="D791" s="37"/>
      <c r="E791" s="37"/>
      <c r="F791" s="37"/>
      <c r="G791" s="37"/>
    </row>
    <row r="792" customFormat="false" ht="15" hidden="false" customHeight="false" outlineLevel="0" collapsed="false">
      <c r="C792" s="37"/>
      <c r="D792" s="37"/>
      <c r="E792" s="37"/>
      <c r="F792" s="37"/>
      <c r="G792" s="37"/>
    </row>
    <row r="793" customFormat="false" ht="15" hidden="false" customHeight="false" outlineLevel="0" collapsed="false">
      <c r="C793" s="37"/>
      <c r="D793" s="37"/>
      <c r="E793" s="37"/>
      <c r="F793" s="37"/>
      <c r="G793" s="37"/>
    </row>
    <row r="794" customFormat="false" ht="15" hidden="false" customHeight="false" outlineLevel="0" collapsed="false">
      <c r="C794" s="37"/>
      <c r="D794" s="37"/>
      <c r="E794" s="37"/>
      <c r="F794" s="37"/>
      <c r="G794" s="37"/>
    </row>
    <row r="795" customFormat="false" ht="15" hidden="false" customHeight="false" outlineLevel="0" collapsed="false">
      <c r="C795" s="37"/>
      <c r="D795" s="37"/>
      <c r="E795" s="37"/>
      <c r="F795" s="37"/>
      <c r="G795" s="37"/>
    </row>
    <row r="796" customFormat="false" ht="15" hidden="false" customHeight="false" outlineLevel="0" collapsed="false">
      <c r="C796" s="37"/>
      <c r="D796" s="37"/>
      <c r="E796" s="37"/>
      <c r="F796" s="37"/>
      <c r="G796" s="37"/>
    </row>
    <row r="797" customFormat="false" ht="15" hidden="false" customHeight="false" outlineLevel="0" collapsed="false">
      <c r="C797" s="37"/>
      <c r="D797" s="37"/>
      <c r="E797" s="37"/>
      <c r="F797" s="37"/>
      <c r="G797" s="37"/>
    </row>
    <row r="798" customFormat="false" ht="15" hidden="false" customHeight="false" outlineLevel="0" collapsed="false">
      <c r="C798" s="37"/>
      <c r="D798" s="37"/>
      <c r="E798" s="37"/>
      <c r="F798" s="37"/>
      <c r="G798" s="37"/>
    </row>
    <row r="799" customFormat="false" ht="15" hidden="false" customHeight="false" outlineLevel="0" collapsed="false">
      <c r="C799" s="37"/>
      <c r="D799" s="37"/>
      <c r="E799" s="37"/>
      <c r="F799" s="37"/>
      <c r="G799" s="37"/>
    </row>
    <row r="800" customFormat="false" ht="15" hidden="false" customHeight="false" outlineLevel="0" collapsed="false">
      <c r="C800" s="37"/>
      <c r="D800" s="37"/>
      <c r="E800" s="37"/>
      <c r="F800" s="37"/>
      <c r="G800" s="37"/>
    </row>
    <row r="801" customFormat="false" ht="15" hidden="false" customHeight="false" outlineLevel="0" collapsed="false">
      <c r="C801" s="37"/>
      <c r="D801" s="37"/>
      <c r="E801" s="37"/>
      <c r="F801" s="37"/>
      <c r="G801" s="37"/>
    </row>
    <row r="802" customFormat="false" ht="15" hidden="false" customHeight="false" outlineLevel="0" collapsed="false">
      <c r="C802" s="37"/>
      <c r="D802" s="37"/>
      <c r="E802" s="37"/>
      <c r="F802" s="37"/>
      <c r="G802" s="37"/>
    </row>
    <row r="803" customFormat="false" ht="15" hidden="false" customHeight="false" outlineLevel="0" collapsed="false">
      <c r="C803" s="37"/>
      <c r="D803" s="37"/>
      <c r="E803" s="37"/>
      <c r="F803" s="37"/>
      <c r="G803" s="37"/>
    </row>
    <row r="804" customFormat="false" ht="15" hidden="false" customHeight="false" outlineLevel="0" collapsed="false">
      <c r="C804" s="37"/>
      <c r="D804" s="37"/>
      <c r="E804" s="37"/>
      <c r="F804" s="37"/>
      <c r="G804" s="37"/>
    </row>
    <row r="805" customFormat="false" ht="15" hidden="false" customHeight="false" outlineLevel="0" collapsed="false">
      <c r="C805" s="37"/>
      <c r="D805" s="37"/>
      <c r="E805" s="37"/>
      <c r="F805" s="37"/>
      <c r="G805" s="37"/>
    </row>
    <row r="806" customFormat="false" ht="15" hidden="false" customHeight="false" outlineLevel="0" collapsed="false">
      <c r="C806" s="37"/>
      <c r="D806" s="37"/>
      <c r="E806" s="37"/>
      <c r="F806" s="37"/>
      <c r="G806" s="37"/>
    </row>
    <row r="807" customFormat="false" ht="15" hidden="false" customHeight="false" outlineLevel="0" collapsed="false">
      <c r="C807" s="37"/>
      <c r="D807" s="37"/>
      <c r="E807" s="37"/>
      <c r="F807" s="37"/>
      <c r="G807" s="37"/>
    </row>
    <row r="808" customFormat="false" ht="15" hidden="false" customHeight="false" outlineLevel="0" collapsed="false">
      <c r="C808" s="37"/>
      <c r="D808" s="37"/>
      <c r="E808" s="37"/>
      <c r="F808" s="37"/>
      <c r="G808" s="37"/>
    </row>
    <row r="809" customFormat="false" ht="15" hidden="false" customHeight="false" outlineLevel="0" collapsed="false">
      <c r="C809" s="37"/>
      <c r="D809" s="37"/>
      <c r="E809" s="37"/>
      <c r="F809" s="37"/>
      <c r="G809" s="37"/>
    </row>
    <row r="810" customFormat="false" ht="15" hidden="false" customHeight="false" outlineLevel="0" collapsed="false">
      <c r="C810" s="37"/>
      <c r="D810" s="37"/>
      <c r="E810" s="37"/>
      <c r="F810" s="37"/>
      <c r="G810" s="37"/>
    </row>
    <row r="811" customFormat="false" ht="15" hidden="false" customHeight="false" outlineLevel="0" collapsed="false">
      <c r="C811" s="37"/>
      <c r="D811" s="37"/>
      <c r="E811" s="37"/>
      <c r="F811" s="37"/>
      <c r="G811" s="37"/>
    </row>
    <row r="812" customFormat="false" ht="15" hidden="false" customHeight="false" outlineLevel="0" collapsed="false">
      <c r="C812" s="37"/>
      <c r="D812" s="37"/>
      <c r="E812" s="37"/>
      <c r="F812" s="37"/>
      <c r="G812" s="37"/>
    </row>
    <row r="813" customFormat="false" ht="15" hidden="false" customHeight="false" outlineLevel="0" collapsed="false">
      <c r="C813" s="37"/>
      <c r="D813" s="37"/>
      <c r="E813" s="37"/>
      <c r="F813" s="37"/>
      <c r="G813" s="37"/>
    </row>
    <row r="814" customFormat="false" ht="15" hidden="false" customHeight="false" outlineLevel="0" collapsed="false">
      <c r="C814" s="37"/>
      <c r="D814" s="37"/>
      <c r="E814" s="37"/>
      <c r="F814" s="37"/>
      <c r="G814" s="37"/>
    </row>
    <row r="815" customFormat="false" ht="15" hidden="false" customHeight="false" outlineLevel="0" collapsed="false">
      <c r="C815" s="37"/>
      <c r="D815" s="37"/>
      <c r="E815" s="37"/>
      <c r="F815" s="37"/>
      <c r="G815" s="37"/>
    </row>
    <row r="816" customFormat="false" ht="15" hidden="false" customHeight="false" outlineLevel="0" collapsed="false">
      <c r="C816" s="37"/>
      <c r="D816" s="37"/>
      <c r="E816" s="37"/>
      <c r="F816" s="37"/>
      <c r="G816" s="37"/>
    </row>
    <row r="817" customFormat="false" ht="15" hidden="false" customHeight="false" outlineLevel="0" collapsed="false">
      <c r="C817" s="37"/>
      <c r="D817" s="37"/>
      <c r="E817" s="37"/>
      <c r="F817" s="37"/>
      <c r="G817" s="37"/>
    </row>
    <row r="818" customFormat="false" ht="15" hidden="false" customHeight="false" outlineLevel="0" collapsed="false">
      <c r="C818" s="37"/>
      <c r="D818" s="37"/>
      <c r="E818" s="37"/>
      <c r="F818" s="37"/>
      <c r="G818" s="37"/>
    </row>
    <row r="819" customFormat="false" ht="15" hidden="false" customHeight="false" outlineLevel="0" collapsed="false">
      <c r="C819" s="37"/>
      <c r="D819" s="37"/>
      <c r="E819" s="37"/>
      <c r="F819" s="37"/>
      <c r="G819" s="37"/>
    </row>
    <row r="820" customFormat="false" ht="15" hidden="false" customHeight="false" outlineLevel="0" collapsed="false">
      <c r="C820" s="37"/>
      <c r="D820" s="37"/>
      <c r="E820" s="37"/>
      <c r="F820" s="37"/>
      <c r="G820" s="37"/>
    </row>
    <row r="821" customFormat="false" ht="15" hidden="false" customHeight="false" outlineLevel="0" collapsed="false">
      <c r="C821" s="37"/>
      <c r="D821" s="37"/>
      <c r="E821" s="37"/>
      <c r="F821" s="37"/>
      <c r="G821" s="37"/>
    </row>
    <row r="822" customFormat="false" ht="15" hidden="false" customHeight="false" outlineLevel="0" collapsed="false">
      <c r="C822" s="37"/>
      <c r="D822" s="37"/>
      <c r="E822" s="37"/>
      <c r="F822" s="37"/>
      <c r="G822" s="37"/>
    </row>
    <row r="823" customFormat="false" ht="15" hidden="false" customHeight="false" outlineLevel="0" collapsed="false">
      <c r="C823" s="37"/>
      <c r="D823" s="37"/>
      <c r="E823" s="37"/>
      <c r="F823" s="37"/>
      <c r="G823" s="37"/>
    </row>
    <row r="824" customFormat="false" ht="15" hidden="false" customHeight="false" outlineLevel="0" collapsed="false">
      <c r="C824" s="37"/>
      <c r="D824" s="37"/>
      <c r="E824" s="37"/>
      <c r="F824" s="37"/>
      <c r="G824" s="37"/>
    </row>
    <row r="825" customFormat="false" ht="15" hidden="false" customHeight="false" outlineLevel="0" collapsed="false">
      <c r="C825" s="37"/>
      <c r="D825" s="37"/>
      <c r="E825" s="37"/>
      <c r="F825" s="37"/>
      <c r="G825" s="37"/>
    </row>
    <row r="826" customFormat="false" ht="15" hidden="false" customHeight="false" outlineLevel="0" collapsed="false">
      <c r="C826" s="37"/>
      <c r="D826" s="37"/>
      <c r="E826" s="37"/>
      <c r="F826" s="37"/>
      <c r="G826" s="37"/>
    </row>
    <row r="827" customFormat="false" ht="15" hidden="false" customHeight="false" outlineLevel="0" collapsed="false">
      <c r="C827" s="37"/>
      <c r="D827" s="37"/>
      <c r="E827" s="37"/>
      <c r="F827" s="37"/>
      <c r="G827" s="37"/>
    </row>
    <row r="828" customFormat="false" ht="15" hidden="false" customHeight="false" outlineLevel="0" collapsed="false">
      <c r="C828" s="37"/>
      <c r="D828" s="37"/>
      <c r="E828" s="37"/>
      <c r="F828" s="37"/>
      <c r="G828" s="37"/>
    </row>
    <row r="829" customFormat="false" ht="15" hidden="false" customHeight="false" outlineLevel="0" collapsed="false">
      <c r="C829" s="37"/>
      <c r="D829" s="37"/>
      <c r="E829" s="37"/>
      <c r="F829" s="37"/>
      <c r="G829" s="37"/>
    </row>
    <row r="830" customFormat="false" ht="15" hidden="false" customHeight="false" outlineLevel="0" collapsed="false">
      <c r="C830" s="37"/>
      <c r="D830" s="37"/>
      <c r="E830" s="37"/>
      <c r="F830" s="37"/>
      <c r="G830" s="37"/>
    </row>
    <row r="831" customFormat="false" ht="15" hidden="false" customHeight="false" outlineLevel="0" collapsed="false">
      <c r="C831" s="37"/>
      <c r="D831" s="37"/>
      <c r="E831" s="37"/>
      <c r="F831" s="37"/>
      <c r="G831" s="37"/>
    </row>
    <row r="832" customFormat="false" ht="15" hidden="false" customHeight="false" outlineLevel="0" collapsed="false">
      <c r="C832" s="37"/>
      <c r="D832" s="37"/>
      <c r="E832" s="37"/>
      <c r="F832" s="37"/>
      <c r="G832" s="37"/>
    </row>
    <row r="833" customFormat="false" ht="15" hidden="false" customHeight="false" outlineLevel="0" collapsed="false">
      <c r="C833" s="37"/>
      <c r="D833" s="37"/>
      <c r="E833" s="37"/>
      <c r="F833" s="37"/>
      <c r="G833" s="37"/>
    </row>
    <row r="834" customFormat="false" ht="15" hidden="false" customHeight="false" outlineLevel="0" collapsed="false">
      <c r="C834" s="37"/>
      <c r="D834" s="37"/>
      <c r="E834" s="37"/>
      <c r="F834" s="37"/>
      <c r="G834" s="37"/>
    </row>
    <row r="835" customFormat="false" ht="15" hidden="false" customHeight="false" outlineLevel="0" collapsed="false">
      <c r="C835" s="37"/>
      <c r="D835" s="37"/>
      <c r="E835" s="37"/>
      <c r="F835" s="37"/>
      <c r="G835" s="37"/>
    </row>
    <row r="836" customFormat="false" ht="15" hidden="false" customHeight="false" outlineLevel="0" collapsed="false">
      <c r="C836" s="37"/>
      <c r="D836" s="37"/>
      <c r="E836" s="37"/>
      <c r="F836" s="37"/>
      <c r="G836" s="37"/>
    </row>
    <row r="837" customFormat="false" ht="15" hidden="false" customHeight="false" outlineLevel="0" collapsed="false">
      <c r="C837" s="37"/>
      <c r="D837" s="37"/>
      <c r="E837" s="37"/>
      <c r="F837" s="37"/>
      <c r="G837" s="37"/>
    </row>
    <row r="838" customFormat="false" ht="15" hidden="false" customHeight="false" outlineLevel="0" collapsed="false">
      <c r="C838" s="37"/>
      <c r="D838" s="37"/>
      <c r="E838" s="37"/>
      <c r="F838" s="37"/>
      <c r="G838" s="37"/>
    </row>
    <row r="839" customFormat="false" ht="15" hidden="false" customHeight="false" outlineLevel="0" collapsed="false">
      <c r="C839" s="37"/>
      <c r="D839" s="37"/>
      <c r="E839" s="37"/>
      <c r="F839" s="37"/>
      <c r="G839" s="37"/>
    </row>
    <row r="840" customFormat="false" ht="15" hidden="false" customHeight="false" outlineLevel="0" collapsed="false">
      <c r="C840" s="37"/>
      <c r="D840" s="37"/>
      <c r="E840" s="37"/>
      <c r="F840" s="37"/>
      <c r="G840" s="37"/>
    </row>
    <row r="841" customFormat="false" ht="15" hidden="false" customHeight="false" outlineLevel="0" collapsed="false">
      <c r="C841" s="37"/>
      <c r="D841" s="37"/>
      <c r="E841" s="37"/>
      <c r="F841" s="37"/>
      <c r="G841" s="37"/>
    </row>
    <row r="842" customFormat="false" ht="15" hidden="false" customHeight="false" outlineLevel="0" collapsed="false">
      <c r="C842" s="37"/>
      <c r="D842" s="37"/>
      <c r="E842" s="37"/>
      <c r="F842" s="37"/>
      <c r="G842" s="37"/>
    </row>
    <row r="843" customFormat="false" ht="15" hidden="false" customHeight="false" outlineLevel="0" collapsed="false">
      <c r="C843" s="37"/>
      <c r="D843" s="37"/>
      <c r="E843" s="37"/>
      <c r="F843" s="37"/>
      <c r="G843" s="37"/>
    </row>
    <row r="844" customFormat="false" ht="15" hidden="false" customHeight="false" outlineLevel="0" collapsed="false">
      <c r="C844" s="37"/>
      <c r="D844" s="37"/>
      <c r="E844" s="37"/>
      <c r="F844" s="37"/>
      <c r="G844" s="37"/>
    </row>
    <row r="845" customFormat="false" ht="15" hidden="false" customHeight="false" outlineLevel="0" collapsed="false">
      <c r="C845" s="37"/>
      <c r="D845" s="37"/>
      <c r="E845" s="37"/>
      <c r="F845" s="37"/>
      <c r="G845" s="37"/>
    </row>
    <row r="846" customFormat="false" ht="15" hidden="false" customHeight="false" outlineLevel="0" collapsed="false">
      <c r="C846" s="37"/>
      <c r="D846" s="37"/>
      <c r="E846" s="37"/>
      <c r="F846" s="37"/>
      <c r="G846" s="37"/>
    </row>
    <row r="847" customFormat="false" ht="15" hidden="false" customHeight="false" outlineLevel="0" collapsed="false">
      <c r="C847" s="37"/>
      <c r="D847" s="37"/>
      <c r="E847" s="37"/>
      <c r="F847" s="37"/>
      <c r="G847" s="37"/>
    </row>
    <row r="848" customFormat="false" ht="15" hidden="false" customHeight="false" outlineLevel="0" collapsed="false">
      <c r="C848" s="37"/>
      <c r="D848" s="37"/>
      <c r="E848" s="37"/>
      <c r="F848" s="37"/>
      <c r="G848" s="37"/>
    </row>
    <row r="849" customFormat="false" ht="15" hidden="false" customHeight="false" outlineLevel="0" collapsed="false">
      <c r="C849" s="37"/>
      <c r="D849" s="37"/>
      <c r="E849" s="37"/>
      <c r="F849" s="37"/>
      <c r="G849" s="37"/>
    </row>
    <row r="850" customFormat="false" ht="15" hidden="false" customHeight="false" outlineLevel="0" collapsed="false">
      <c r="C850" s="37"/>
      <c r="D850" s="37"/>
      <c r="E850" s="37"/>
      <c r="F850" s="37"/>
      <c r="G850" s="37"/>
    </row>
    <row r="851" customFormat="false" ht="15" hidden="false" customHeight="false" outlineLevel="0" collapsed="false">
      <c r="C851" s="37"/>
      <c r="D851" s="37"/>
      <c r="E851" s="37"/>
      <c r="F851" s="37"/>
      <c r="G851" s="37"/>
    </row>
    <row r="852" customFormat="false" ht="15" hidden="false" customHeight="false" outlineLevel="0" collapsed="false">
      <c r="C852" s="37"/>
      <c r="D852" s="37"/>
      <c r="E852" s="37"/>
      <c r="F852" s="37"/>
      <c r="G852" s="37"/>
    </row>
    <row r="853" customFormat="false" ht="15" hidden="false" customHeight="false" outlineLevel="0" collapsed="false">
      <c r="C853" s="37"/>
      <c r="D853" s="37"/>
      <c r="E853" s="37"/>
      <c r="F853" s="37"/>
      <c r="G853" s="37"/>
    </row>
    <row r="854" customFormat="false" ht="15" hidden="false" customHeight="false" outlineLevel="0" collapsed="false">
      <c r="C854" s="37"/>
      <c r="D854" s="37"/>
      <c r="E854" s="37"/>
      <c r="F854" s="37"/>
      <c r="G854" s="37"/>
    </row>
    <row r="855" customFormat="false" ht="15" hidden="false" customHeight="false" outlineLevel="0" collapsed="false">
      <c r="C855" s="37"/>
      <c r="D855" s="37"/>
      <c r="E855" s="37"/>
      <c r="F855" s="37"/>
      <c r="G855" s="37"/>
    </row>
    <row r="856" customFormat="false" ht="15" hidden="false" customHeight="false" outlineLevel="0" collapsed="false">
      <c r="C856" s="37"/>
      <c r="D856" s="37"/>
      <c r="E856" s="37"/>
      <c r="F856" s="37"/>
      <c r="G856" s="37"/>
    </row>
    <row r="857" customFormat="false" ht="15" hidden="false" customHeight="false" outlineLevel="0" collapsed="false">
      <c r="C857" s="37"/>
      <c r="D857" s="37"/>
      <c r="E857" s="37"/>
      <c r="F857" s="37"/>
      <c r="G857" s="37"/>
    </row>
    <row r="858" customFormat="false" ht="15" hidden="false" customHeight="false" outlineLevel="0" collapsed="false">
      <c r="C858" s="37"/>
      <c r="D858" s="37"/>
      <c r="E858" s="37"/>
      <c r="F858" s="37"/>
      <c r="G858" s="37"/>
    </row>
    <row r="859" customFormat="false" ht="15" hidden="false" customHeight="false" outlineLevel="0" collapsed="false">
      <c r="C859" s="37"/>
      <c r="D859" s="37"/>
      <c r="E859" s="37"/>
      <c r="F859" s="37"/>
      <c r="G859" s="37"/>
    </row>
    <row r="860" customFormat="false" ht="15" hidden="false" customHeight="false" outlineLevel="0" collapsed="false">
      <c r="C860" s="37"/>
      <c r="D860" s="37"/>
      <c r="E860" s="37"/>
      <c r="F860" s="37"/>
      <c r="G860" s="37"/>
    </row>
    <row r="861" customFormat="false" ht="15" hidden="false" customHeight="false" outlineLevel="0" collapsed="false">
      <c r="C861" s="37"/>
      <c r="D861" s="37"/>
      <c r="E861" s="37"/>
      <c r="F861" s="37"/>
      <c r="G861" s="37"/>
    </row>
    <row r="862" customFormat="false" ht="15" hidden="false" customHeight="false" outlineLevel="0" collapsed="false">
      <c r="C862" s="37"/>
      <c r="D862" s="37"/>
      <c r="E862" s="37"/>
      <c r="F862" s="37"/>
      <c r="G862" s="37"/>
    </row>
    <row r="863" customFormat="false" ht="15" hidden="false" customHeight="false" outlineLevel="0" collapsed="false">
      <c r="C863" s="37"/>
      <c r="D863" s="37"/>
      <c r="E863" s="37"/>
      <c r="F863" s="37"/>
      <c r="G863" s="37"/>
    </row>
    <row r="864" customFormat="false" ht="15" hidden="false" customHeight="false" outlineLevel="0" collapsed="false">
      <c r="C864" s="37"/>
      <c r="D864" s="37"/>
      <c r="E864" s="37"/>
      <c r="F864" s="37"/>
      <c r="G864" s="37"/>
    </row>
    <row r="865" customFormat="false" ht="15" hidden="false" customHeight="false" outlineLevel="0" collapsed="false">
      <c r="C865" s="37"/>
      <c r="D865" s="37"/>
      <c r="E865" s="37"/>
      <c r="F865" s="37"/>
      <c r="G865" s="37"/>
    </row>
    <row r="866" customFormat="false" ht="15" hidden="false" customHeight="false" outlineLevel="0" collapsed="false">
      <c r="C866" s="37"/>
      <c r="D866" s="37"/>
      <c r="E866" s="37"/>
      <c r="F866" s="37"/>
      <c r="G866" s="37"/>
    </row>
    <row r="867" customFormat="false" ht="15" hidden="false" customHeight="false" outlineLevel="0" collapsed="false">
      <c r="C867" s="37"/>
      <c r="D867" s="37"/>
      <c r="E867" s="37"/>
      <c r="F867" s="37"/>
      <c r="G867" s="37"/>
    </row>
    <row r="868" customFormat="false" ht="15" hidden="false" customHeight="false" outlineLevel="0" collapsed="false">
      <c r="C868" s="37"/>
      <c r="D868" s="37"/>
      <c r="E868" s="37"/>
      <c r="F868" s="37"/>
      <c r="G868" s="37"/>
    </row>
    <row r="869" customFormat="false" ht="15" hidden="false" customHeight="false" outlineLevel="0" collapsed="false">
      <c r="C869" s="37"/>
      <c r="D869" s="37"/>
      <c r="E869" s="37"/>
      <c r="F869" s="37"/>
      <c r="G869" s="37"/>
    </row>
    <row r="870" customFormat="false" ht="15" hidden="false" customHeight="false" outlineLevel="0" collapsed="false">
      <c r="C870" s="37"/>
      <c r="D870" s="37"/>
      <c r="E870" s="37"/>
      <c r="F870" s="37"/>
      <c r="G870" s="37"/>
    </row>
    <row r="871" customFormat="false" ht="15" hidden="false" customHeight="false" outlineLevel="0" collapsed="false">
      <c r="C871" s="37"/>
      <c r="D871" s="37"/>
      <c r="E871" s="37"/>
      <c r="F871" s="37"/>
      <c r="G871" s="37"/>
    </row>
    <row r="872" customFormat="false" ht="15" hidden="false" customHeight="false" outlineLevel="0" collapsed="false">
      <c r="C872" s="37"/>
      <c r="D872" s="37"/>
      <c r="E872" s="37"/>
      <c r="F872" s="37"/>
      <c r="G872" s="37"/>
    </row>
    <row r="873" customFormat="false" ht="15" hidden="false" customHeight="false" outlineLevel="0" collapsed="false">
      <c r="C873" s="37"/>
      <c r="D873" s="37"/>
      <c r="E873" s="37"/>
      <c r="F873" s="37"/>
      <c r="G873" s="37"/>
    </row>
    <row r="874" customFormat="false" ht="15" hidden="false" customHeight="false" outlineLevel="0" collapsed="false">
      <c r="C874" s="37"/>
      <c r="D874" s="37"/>
      <c r="E874" s="37"/>
      <c r="F874" s="37"/>
      <c r="G874" s="37"/>
    </row>
    <row r="875" customFormat="false" ht="15" hidden="false" customHeight="false" outlineLevel="0" collapsed="false">
      <c r="C875" s="37"/>
      <c r="D875" s="37"/>
      <c r="E875" s="37"/>
      <c r="F875" s="37"/>
      <c r="G875" s="37"/>
    </row>
    <row r="876" customFormat="false" ht="15" hidden="false" customHeight="false" outlineLevel="0" collapsed="false">
      <c r="C876" s="37"/>
      <c r="D876" s="37"/>
      <c r="E876" s="37"/>
      <c r="F876" s="37"/>
      <c r="G876" s="37"/>
    </row>
    <row r="877" customFormat="false" ht="15" hidden="false" customHeight="false" outlineLevel="0" collapsed="false">
      <c r="C877" s="37"/>
      <c r="D877" s="37"/>
      <c r="E877" s="37"/>
      <c r="F877" s="37"/>
      <c r="G877" s="37"/>
    </row>
    <row r="878" customFormat="false" ht="15" hidden="false" customHeight="false" outlineLevel="0" collapsed="false">
      <c r="C878" s="37"/>
      <c r="D878" s="37"/>
      <c r="E878" s="37"/>
      <c r="F878" s="37"/>
      <c r="G878" s="37"/>
    </row>
    <row r="879" customFormat="false" ht="15" hidden="false" customHeight="false" outlineLevel="0" collapsed="false">
      <c r="C879" s="37"/>
      <c r="D879" s="37"/>
      <c r="E879" s="37"/>
      <c r="F879" s="37"/>
      <c r="G879" s="37"/>
    </row>
    <row r="880" customFormat="false" ht="15" hidden="false" customHeight="false" outlineLevel="0" collapsed="false">
      <c r="C880" s="37"/>
      <c r="D880" s="37"/>
      <c r="E880" s="37"/>
      <c r="F880" s="37"/>
      <c r="G880" s="37"/>
    </row>
    <row r="881" customFormat="false" ht="15" hidden="false" customHeight="false" outlineLevel="0" collapsed="false">
      <c r="C881" s="37"/>
      <c r="D881" s="37"/>
      <c r="E881" s="37"/>
      <c r="F881" s="37"/>
      <c r="G881" s="37"/>
    </row>
    <row r="882" customFormat="false" ht="15" hidden="false" customHeight="false" outlineLevel="0" collapsed="false">
      <c r="C882" s="37"/>
      <c r="D882" s="37"/>
      <c r="E882" s="37"/>
      <c r="F882" s="37"/>
      <c r="G882" s="37"/>
    </row>
    <row r="883" customFormat="false" ht="15" hidden="false" customHeight="false" outlineLevel="0" collapsed="false">
      <c r="C883" s="37"/>
      <c r="D883" s="37"/>
      <c r="E883" s="37"/>
      <c r="F883" s="37"/>
      <c r="G883" s="37"/>
    </row>
    <row r="884" customFormat="false" ht="15" hidden="false" customHeight="false" outlineLevel="0" collapsed="false">
      <c r="C884" s="37"/>
      <c r="D884" s="37"/>
      <c r="E884" s="37"/>
      <c r="F884" s="37"/>
      <c r="G884" s="37"/>
    </row>
    <row r="885" customFormat="false" ht="15" hidden="false" customHeight="false" outlineLevel="0" collapsed="false">
      <c r="C885" s="37"/>
      <c r="D885" s="37"/>
      <c r="E885" s="37"/>
      <c r="F885" s="37"/>
      <c r="G885" s="37"/>
    </row>
    <row r="886" customFormat="false" ht="15" hidden="false" customHeight="false" outlineLevel="0" collapsed="false">
      <c r="C886" s="37"/>
      <c r="D886" s="37"/>
      <c r="E886" s="37"/>
      <c r="F886" s="37"/>
      <c r="G886" s="37"/>
    </row>
    <row r="887" customFormat="false" ht="15" hidden="false" customHeight="false" outlineLevel="0" collapsed="false">
      <c r="C887" s="37"/>
      <c r="D887" s="37"/>
      <c r="E887" s="37"/>
      <c r="F887" s="37"/>
      <c r="G887" s="37"/>
    </row>
    <row r="888" customFormat="false" ht="15" hidden="false" customHeight="false" outlineLevel="0" collapsed="false">
      <c r="C888" s="37"/>
      <c r="D888" s="37"/>
      <c r="E888" s="37"/>
      <c r="F888" s="37"/>
      <c r="G888" s="37"/>
    </row>
    <row r="889" customFormat="false" ht="15" hidden="false" customHeight="false" outlineLevel="0" collapsed="false">
      <c r="C889" s="37"/>
      <c r="D889" s="37"/>
      <c r="E889" s="37"/>
      <c r="F889" s="37"/>
      <c r="G889" s="37"/>
    </row>
    <row r="890" customFormat="false" ht="15" hidden="false" customHeight="false" outlineLevel="0" collapsed="false">
      <c r="C890" s="37"/>
      <c r="D890" s="37"/>
      <c r="E890" s="37"/>
      <c r="F890" s="37"/>
      <c r="G890" s="37"/>
    </row>
    <row r="891" customFormat="false" ht="15" hidden="false" customHeight="false" outlineLevel="0" collapsed="false">
      <c r="C891" s="37"/>
      <c r="D891" s="37"/>
      <c r="E891" s="37"/>
      <c r="F891" s="37"/>
      <c r="G891" s="37"/>
    </row>
    <row r="892" customFormat="false" ht="15" hidden="false" customHeight="false" outlineLevel="0" collapsed="false">
      <c r="C892" s="37"/>
      <c r="D892" s="37"/>
      <c r="E892" s="37"/>
      <c r="F892" s="37"/>
      <c r="G892" s="37"/>
    </row>
    <row r="893" customFormat="false" ht="15" hidden="false" customHeight="false" outlineLevel="0" collapsed="false">
      <c r="C893" s="37"/>
      <c r="D893" s="37"/>
      <c r="E893" s="37"/>
      <c r="F893" s="37"/>
      <c r="G893" s="37"/>
    </row>
    <row r="894" customFormat="false" ht="15" hidden="false" customHeight="false" outlineLevel="0" collapsed="false">
      <c r="C894" s="37"/>
      <c r="D894" s="37"/>
      <c r="E894" s="37"/>
      <c r="F894" s="37"/>
      <c r="G894" s="37"/>
    </row>
    <row r="895" customFormat="false" ht="15" hidden="false" customHeight="false" outlineLevel="0" collapsed="false">
      <c r="C895" s="37"/>
      <c r="D895" s="37"/>
      <c r="E895" s="37"/>
      <c r="F895" s="37"/>
      <c r="G895" s="37"/>
    </row>
    <row r="896" customFormat="false" ht="15" hidden="false" customHeight="false" outlineLevel="0" collapsed="false">
      <c r="C896" s="37"/>
      <c r="D896" s="37"/>
      <c r="E896" s="37"/>
      <c r="F896" s="37"/>
      <c r="G896" s="37"/>
    </row>
    <row r="897" customFormat="false" ht="15" hidden="false" customHeight="false" outlineLevel="0" collapsed="false">
      <c r="C897" s="37"/>
      <c r="D897" s="37"/>
      <c r="E897" s="37"/>
      <c r="F897" s="37"/>
      <c r="G897" s="37"/>
    </row>
    <row r="898" customFormat="false" ht="15" hidden="false" customHeight="false" outlineLevel="0" collapsed="false">
      <c r="C898" s="37"/>
      <c r="D898" s="37"/>
      <c r="E898" s="37"/>
      <c r="F898" s="37"/>
      <c r="G898" s="37"/>
    </row>
    <row r="899" customFormat="false" ht="15" hidden="false" customHeight="false" outlineLevel="0" collapsed="false">
      <c r="C899" s="37"/>
      <c r="D899" s="37"/>
      <c r="E899" s="37"/>
      <c r="F899" s="37"/>
      <c r="G899" s="37"/>
    </row>
    <row r="900" customFormat="false" ht="15" hidden="false" customHeight="false" outlineLevel="0" collapsed="false">
      <c r="C900" s="37"/>
      <c r="D900" s="37"/>
      <c r="E900" s="37"/>
      <c r="F900" s="37"/>
      <c r="G900" s="37"/>
    </row>
    <row r="901" customFormat="false" ht="15" hidden="false" customHeight="false" outlineLevel="0" collapsed="false">
      <c r="C901" s="37"/>
      <c r="D901" s="37"/>
      <c r="E901" s="37"/>
      <c r="F901" s="37"/>
      <c r="G901" s="37"/>
    </row>
    <row r="902" customFormat="false" ht="15" hidden="false" customHeight="false" outlineLevel="0" collapsed="false">
      <c r="C902" s="37"/>
      <c r="D902" s="37"/>
      <c r="E902" s="37"/>
      <c r="F902" s="37"/>
      <c r="G902" s="37"/>
    </row>
    <row r="903" customFormat="false" ht="15" hidden="false" customHeight="false" outlineLevel="0" collapsed="false">
      <c r="C903" s="37"/>
      <c r="D903" s="37"/>
      <c r="E903" s="37"/>
      <c r="F903" s="37"/>
      <c r="G903" s="37"/>
    </row>
    <row r="904" customFormat="false" ht="15" hidden="false" customHeight="false" outlineLevel="0" collapsed="false">
      <c r="C904" s="37"/>
      <c r="D904" s="37"/>
      <c r="E904" s="37"/>
      <c r="F904" s="37"/>
      <c r="G904" s="37"/>
    </row>
    <row r="905" customFormat="false" ht="15" hidden="false" customHeight="false" outlineLevel="0" collapsed="false">
      <c r="C905" s="37"/>
      <c r="D905" s="37"/>
      <c r="E905" s="37"/>
      <c r="F905" s="37"/>
      <c r="G905" s="37"/>
    </row>
    <row r="906" customFormat="false" ht="15" hidden="false" customHeight="false" outlineLevel="0" collapsed="false">
      <c r="C906" s="37"/>
      <c r="D906" s="37"/>
      <c r="E906" s="37"/>
      <c r="F906" s="37"/>
      <c r="G906" s="37"/>
    </row>
    <row r="907" customFormat="false" ht="15" hidden="false" customHeight="false" outlineLevel="0" collapsed="false">
      <c r="C907" s="37"/>
      <c r="D907" s="37"/>
      <c r="E907" s="37"/>
      <c r="F907" s="37"/>
      <c r="G907" s="37"/>
    </row>
    <row r="908" customFormat="false" ht="15" hidden="false" customHeight="false" outlineLevel="0" collapsed="false">
      <c r="C908" s="37"/>
      <c r="D908" s="37"/>
      <c r="E908" s="37"/>
      <c r="F908" s="37"/>
      <c r="G908" s="37"/>
    </row>
    <row r="909" customFormat="false" ht="15" hidden="false" customHeight="false" outlineLevel="0" collapsed="false">
      <c r="C909" s="37"/>
      <c r="D909" s="37"/>
      <c r="E909" s="37"/>
      <c r="F909" s="37"/>
      <c r="G909" s="37"/>
    </row>
    <row r="910" customFormat="false" ht="15" hidden="false" customHeight="false" outlineLevel="0" collapsed="false">
      <c r="C910" s="37"/>
      <c r="D910" s="37"/>
      <c r="E910" s="37"/>
      <c r="F910" s="37"/>
      <c r="G910" s="37"/>
    </row>
    <row r="911" customFormat="false" ht="15" hidden="false" customHeight="false" outlineLevel="0" collapsed="false">
      <c r="C911" s="37"/>
      <c r="D911" s="37"/>
      <c r="E911" s="37"/>
      <c r="F911" s="37"/>
      <c r="G911" s="37"/>
    </row>
    <row r="912" customFormat="false" ht="15" hidden="false" customHeight="false" outlineLevel="0" collapsed="false">
      <c r="C912" s="37"/>
      <c r="D912" s="37"/>
      <c r="E912" s="37"/>
      <c r="F912" s="37"/>
      <c r="G912" s="37"/>
    </row>
    <row r="913" customFormat="false" ht="15" hidden="false" customHeight="false" outlineLevel="0" collapsed="false">
      <c r="C913" s="37"/>
      <c r="D913" s="37"/>
      <c r="E913" s="37"/>
      <c r="F913" s="37"/>
      <c r="G913" s="37"/>
    </row>
    <row r="914" customFormat="false" ht="15" hidden="false" customHeight="false" outlineLevel="0" collapsed="false">
      <c r="C914" s="37"/>
      <c r="D914" s="37"/>
      <c r="E914" s="37"/>
      <c r="F914" s="37"/>
      <c r="G914" s="37"/>
    </row>
    <row r="915" customFormat="false" ht="15" hidden="false" customHeight="false" outlineLevel="0" collapsed="false">
      <c r="C915" s="37"/>
      <c r="D915" s="37"/>
      <c r="E915" s="37"/>
      <c r="F915" s="37"/>
      <c r="G915" s="37"/>
    </row>
    <row r="916" customFormat="false" ht="15" hidden="false" customHeight="false" outlineLevel="0" collapsed="false">
      <c r="C916" s="37"/>
      <c r="D916" s="37"/>
      <c r="E916" s="37"/>
      <c r="F916" s="37"/>
      <c r="G916" s="37"/>
    </row>
    <row r="917" customFormat="false" ht="15" hidden="false" customHeight="false" outlineLevel="0" collapsed="false">
      <c r="C917" s="37"/>
      <c r="D917" s="37"/>
      <c r="E917" s="37"/>
      <c r="F917" s="37"/>
      <c r="G917" s="37"/>
    </row>
    <row r="918" customFormat="false" ht="15" hidden="false" customHeight="false" outlineLevel="0" collapsed="false">
      <c r="C918" s="37"/>
      <c r="D918" s="37"/>
      <c r="E918" s="37"/>
      <c r="F918" s="37"/>
      <c r="G918" s="37"/>
    </row>
    <row r="919" customFormat="false" ht="15" hidden="false" customHeight="false" outlineLevel="0" collapsed="false">
      <c r="C919" s="37"/>
      <c r="D919" s="37"/>
      <c r="E919" s="37"/>
      <c r="F919" s="37"/>
      <c r="G919" s="37"/>
    </row>
    <row r="920" customFormat="false" ht="15" hidden="false" customHeight="false" outlineLevel="0" collapsed="false">
      <c r="C920" s="37"/>
      <c r="D920" s="37"/>
      <c r="E920" s="37"/>
      <c r="F920" s="37"/>
      <c r="G920" s="37"/>
    </row>
    <row r="921" customFormat="false" ht="15" hidden="false" customHeight="false" outlineLevel="0" collapsed="false">
      <c r="C921" s="37"/>
      <c r="D921" s="37"/>
      <c r="E921" s="37"/>
      <c r="F921" s="37"/>
      <c r="G921" s="37"/>
    </row>
    <row r="922" customFormat="false" ht="15" hidden="false" customHeight="false" outlineLevel="0" collapsed="false">
      <c r="C922" s="37"/>
      <c r="D922" s="37"/>
      <c r="E922" s="37"/>
      <c r="F922" s="37"/>
      <c r="G922" s="37"/>
    </row>
    <row r="923" customFormat="false" ht="15" hidden="false" customHeight="false" outlineLevel="0" collapsed="false">
      <c r="C923" s="37"/>
      <c r="D923" s="37"/>
      <c r="E923" s="37"/>
      <c r="F923" s="37"/>
      <c r="G923" s="37"/>
    </row>
    <row r="924" customFormat="false" ht="15" hidden="false" customHeight="false" outlineLevel="0" collapsed="false">
      <c r="C924" s="37"/>
      <c r="D924" s="37"/>
      <c r="E924" s="37"/>
      <c r="F924" s="37"/>
      <c r="G924" s="37"/>
    </row>
    <row r="925" customFormat="false" ht="15" hidden="false" customHeight="false" outlineLevel="0" collapsed="false">
      <c r="C925" s="37"/>
      <c r="D925" s="37"/>
      <c r="E925" s="37"/>
      <c r="F925" s="37"/>
      <c r="G925" s="37"/>
    </row>
    <row r="926" customFormat="false" ht="15" hidden="false" customHeight="false" outlineLevel="0" collapsed="false">
      <c r="C926" s="37"/>
      <c r="D926" s="37"/>
      <c r="E926" s="37"/>
      <c r="F926" s="37"/>
      <c r="G926" s="37"/>
    </row>
    <row r="927" customFormat="false" ht="15" hidden="false" customHeight="false" outlineLevel="0" collapsed="false">
      <c r="C927" s="37"/>
      <c r="D927" s="37"/>
      <c r="E927" s="37"/>
      <c r="F927" s="37"/>
      <c r="G927" s="37"/>
    </row>
    <row r="928" customFormat="false" ht="15" hidden="false" customHeight="false" outlineLevel="0" collapsed="false">
      <c r="C928" s="37"/>
      <c r="D928" s="37"/>
      <c r="E928" s="37"/>
      <c r="F928" s="37"/>
      <c r="G928" s="37"/>
    </row>
    <row r="929" customFormat="false" ht="15" hidden="false" customHeight="false" outlineLevel="0" collapsed="false">
      <c r="C929" s="37"/>
      <c r="D929" s="37"/>
      <c r="E929" s="37"/>
      <c r="F929" s="37"/>
      <c r="G929" s="37"/>
    </row>
    <row r="930" customFormat="false" ht="15" hidden="false" customHeight="false" outlineLevel="0" collapsed="false">
      <c r="C930" s="37"/>
      <c r="D930" s="37"/>
      <c r="E930" s="37"/>
      <c r="F930" s="37"/>
      <c r="G930" s="37"/>
    </row>
    <row r="931" customFormat="false" ht="15" hidden="false" customHeight="false" outlineLevel="0" collapsed="false">
      <c r="C931" s="37"/>
      <c r="D931" s="37"/>
      <c r="E931" s="37"/>
      <c r="F931" s="37"/>
      <c r="G931" s="37"/>
    </row>
    <row r="932" customFormat="false" ht="15" hidden="false" customHeight="false" outlineLevel="0" collapsed="false">
      <c r="C932" s="37"/>
      <c r="D932" s="37"/>
      <c r="E932" s="37"/>
      <c r="F932" s="37"/>
      <c r="G932" s="37"/>
    </row>
    <row r="933" customFormat="false" ht="15" hidden="false" customHeight="false" outlineLevel="0" collapsed="false">
      <c r="C933" s="37"/>
      <c r="D933" s="37"/>
      <c r="E933" s="37"/>
      <c r="F933" s="37"/>
      <c r="G933" s="37"/>
    </row>
    <row r="934" customFormat="false" ht="15" hidden="false" customHeight="false" outlineLevel="0" collapsed="false">
      <c r="C934" s="37"/>
      <c r="D934" s="37"/>
      <c r="E934" s="37"/>
      <c r="F934" s="37"/>
      <c r="G934" s="37"/>
    </row>
    <row r="935" customFormat="false" ht="15" hidden="false" customHeight="false" outlineLevel="0" collapsed="false">
      <c r="C935" s="37"/>
      <c r="D935" s="37"/>
      <c r="E935" s="37"/>
      <c r="F935" s="37"/>
      <c r="G935" s="37"/>
    </row>
    <row r="936" customFormat="false" ht="15" hidden="false" customHeight="false" outlineLevel="0" collapsed="false">
      <c r="C936" s="37"/>
      <c r="D936" s="37"/>
      <c r="E936" s="37"/>
      <c r="F936" s="37"/>
      <c r="G936" s="37"/>
    </row>
    <row r="937" customFormat="false" ht="15" hidden="false" customHeight="false" outlineLevel="0" collapsed="false">
      <c r="C937" s="37"/>
      <c r="D937" s="37"/>
      <c r="E937" s="37"/>
      <c r="F937" s="37"/>
      <c r="G937" s="37"/>
    </row>
    <row r="938" customFormat="false" ht="15" hidden="false" customHeight="false" outlineLevel="0" collapsed="false">
      <c r="C938" s="37"/>
      <c r="D938" s="37"/>
      <c r="E938" s="37"/>
      <c r="F938" s="37"/>
      <c r="G938" s="37"/>
    </row>
    <row r="939" customFormat="false" ht="15" hidden="false" customHeight="false" outlineLevel="0" collapsed="false">
      <c r="C939" s="37"/>
      <c r="D939" s="37"/>
      <c r="E939" s="37"/>
      <c r="F939" s="37"/>
      <c r="G939" s="37"/>
    </row>
    <row r="940" customFormat="false" ht="15" hidden="false" customHeight="false" outlineLevel="0" collapsed="false">
      <c r="C940" s="37"/>
      <c r="D940" s="37"/>
      <c r="E940" s="37"/>
      <c r="F940" s="37"/>
      <c r="G940" s="37"/>
    </row>
    <row r="941" customFormat="false" ht="15" hidden="false" customHeight="false" outlineLevel="0" collapsed="false">
      <c r="C941" s="37"/>
      <c r="D941" s="37"/>
      <c r="E941" s="37"/>
      <c r="F941" s="37"/>
      <c r="G941" s="37"/>
    </row>
    <row r="942" customFormat="false" ht="15" hidden="false" customHeight="false" outlineLevel="0" collapsed="false">
      <c r="C942" s="37"/>
      <c r="D942" s="37"/>
      <c r="E942" s="37"/>
      <c r="F942" s="37"/>
      <c r="G942" s="37"/>
    </row>
    <row r="943" customFormat="false" ht="15" hidden="false" customHeight="false" outlineLevel="0" collapsed="false">
      <c r="C943" s="37"/>
      <c r="D943" s="37"/>
      <c r="E943" s="37"/>
      <c r="F943" s="37"/>
      <c r="G943" s="37"/>
    </row>
    <row r="944" customFormat="false" ht="15" hidden="false" customHeight="false" outlineLevel="0" collapsed="false">
      <c r="C944" s="37"/>
      <c r="D944" s="37"/>
      <c r="E944" s="37"/>
      <c r="F944" s="37"/>
      <c r="G944" s="37"/>
    </row>
    <row r="945" customFormat="false" ht="15" hidden="false" customHeight="false" outlineLevel="0" collapsed="false">
      <c r="C945" s="37"/>
      <c r="D945" s="37"/>
      <c r="E945" s="37"/>
      <c r="F945" s="37"/>
      <c r="G945" s="37"/>
    </row>
    <row r="946" customFormat="false" ht="15" hidden="false" customHeight="false" outlineLevel="0" collapsed="false">
      <c r="C946" s="37"/>
      <c r="D946" s="37"/>
      <c r="E946" s="37"/>
      <c r="F946" s="37"/>
      <c r="G946" s="37"/>
    </row>
    <row r="947" customFormat="false" ht="15" hidden="false" customHeight="false" outlineLevel="0" collapsed="false">
      <c r="C947" s="37"/>
      <c r="D947" s="37"/>
      <c r="E947" s="37"/>
      <c r="F947" s="37"/>
      <c r="G947" s="37"/>
    </row>
    <row r="948" customFormat="false" ht="15" hidden="false" customHeight="false" outlineLevel="0" collapsed="false">
      <c r="C948" s="37"/>
      <c r="D948" s="37"/>
      <c r="E948" s="37"/>
      <c r="F948" s="37"/>
      <c r="G948" s="37"/>
    </row>
    <row r="949" customFormat="false" ht="15" hidden="false" customHeight="false" outlineLevel="0" collapsed="false">
      <c r="C949" s="37"/>
      <c r="D949" s="37"/>
      <c r="E949" s="37"/>
      <c r="F949" s="37"/>
      <c r="G949" s="37"/>
    </row>
    <row r="950" customFormat="false" ht="15" hidden="false" customHeight="false" outlineLevel="0" collapsed="false">
      <c r="C950" s="37"/>
      <c r="D950" s="37"/>
      <c r="E950" s="37"/>
      <c r="F950" s="37"/>
      <c r="G950" s="37"/>
    </row>
    <row r="951" customFormat="false" ht="15" hidden="false" customHeight="false" outlineLevel="0" collapsed="false">
      <c r="C951" s="37"/>
      <c r="D951" s="37"/>
      <c r="E951" s="37"/>
      <c r="F951" s="37"/>
      <c r="G951" s="37"/>
    </row>
    <row r="952" customFormat="false" ht="15" hidden="false" customHeight="false" outlineLevel="0" collapsed="false">
      <c r="C952" s="37"/>
      <c r="D952" s="37"/>
      <c r="E952" s="37"/>
      <c r="F952" s="37"/>
      <c r="G952" s="37"/>
    </row>
    <row r="953" customFormat="false" ht="15" hidden="false" customHeight="false" outlineLevel="0" collapsed="false">
      <c r="C953" s="37"/>
      <c r="D953" s="37"/>
      <c r="E953" s="37"/>
      <c r="F953" s="37"/>
      <c r="G953" s="37"/>
    </row>
    <row r="954" customFormat="false" ht="15" hidden="false" customHeight="false" outlineLevel="0" collapsed="false">
      <c r="C954" s="37"/>
      <c r="D954" s="37"/>
      <c r="E954" s="37"/>
      <c r="F954" s="37"/>
      <c r="G954" s="37"/>
    </row>
    <row r="955" customFormat="false" ht="15" hidden="false" customHeight="false" outlineLevel="0" collapsed="false">
      <c r="C955" s="37"/>
      <c r="D955" s="37"/>
      <c r="E955" s="37"/>
      <c r="F955" s="37"/>
      <c r="G955" s="37"/>
    </row>
    <row r="956" customFormat="false" ht="15" hidden="false" customHeight="false" outlineLevel="0" collapsed="false">
      <c r="C956" s="37"/>
      <c r="D956" s="37"/>
      <c r="E956" s="37"/>
      <c r="F956" s="37"/>
      <c r="G956" s="37"/>
    </row>
    <row r="957" customFormat="false" ht="15" hidden="false" customHeight="false" outlineLevel="0" collapsed="false">
      <c r="C957" s="37"/>
      <c r="D957" s="37"/>
      <c r="E957" s="37"/>
      <c r="F957" s="37"/>
      <c r="G957" s="37"/>
    </row>
    <row r="958" customFormat="false" ht="15" hidden="false" customHeight="false" outlineLevel="0" collapsed="false">
      <c r="C958" s="37"/>
      <c r="D958" s="37"/>
      <c r="E958" s="37"/>
      <c r="F958" s="37"/>
      <c r="G958" s="37"/>
    </row>
    <row r="959" customFormat="false" ht="15" hidden="false" customHeight="false" outlineLevel="0" collapsed="false">
      <c r="C959" s="37"/>
      <c r="D959" s="37"/>
      <c r="E959" s="37"/>
      <c r="F959" s="37"/>
      <c r="G959" s="37"/>
    </row>
    <row r="960" customFormat="false" ht="15" hidden="false" customHeight="false" outlineLevel="0" collapsed="false">
      <c r="C960" s="37"/>
      <c r="D960" s="37"/>
      <c r="E960" s="37"/>
      <c r="F960" s="37"/>
      <c r="G960" s="37"/>
    </row>
    <row r="961" customFormat="false" ht="15" hidden="false" customHeight="false" outlineLevel="0" collapsed="false">
      <c r="C961" s="37"/>
      <c r="D961" s="37"/>
      <c r="E961" s="37"/>
      <c r="F961" s="37"/>
      <c r="G961" s="37"/>
    </row>
    <row r="962" customFormat="false" ht="15" hidden="false" customHeight="false" outlineLevel="0" collapsed="false">
      <c r="C962" s="37"/>
      <c r="D962" s="37"/>
      <c r="E962" s="37"/>
      <c r="F962" s="37"/>
      <c r="G962" s="37"/>
    </row>
    <row r="963" customFormat="false" ht="15" hidden="false" customHeight="false" outlineLevel="0" collapsed="false">
      <c r="C963" s="37"/>
      <c r="D963" s="37"/>
      <c r="E963" s="37"/>
      <c r="F963" s="37"/>
      <c r="G963" s="37"/>
    </row>
    <row r="964" customFormat="false" ht="15" hidden="false" customHeight="false" outlineLevel="0" collapsed="false">
      <c r="C964" s="37"/>
      <c r="D964" s="37"/>
      <c r="E964" s="37"/>
      <c r="F964" s="37"/>
      <c r="G964" s="37"/>
    </row>
    <row r="965" customFormat="false" ht="15" hidden="false" customHeight="false" outlineLevel="0" collapsed="false">
      <c r="C965" s="37"/>
      <c r="D965" s="37"/>
      <c r="E965" s="37"/>
      <c r="F965" s="37"/>
      <c r="G965" s="37"/>
    </row>
    <row r="966" customFormat="false" ht="15" hidden="false" customHeight="false" outlineLevel="0" collapsed="false">
      <c r="C966" s="37"/>
      <c r="D966" s="37"/>
      <c r="E966" s="37"/>
      <c r="F966" s="37"/>
      <c r="G966" s="37"/>
    </row>
    <row r="967" customFormat="false" ht="15" hidden="false" customHeight="false" outlineLevel="0" collapsed="false">
      <c r="C967" s="37"/>
      <c r="D967" s="37"/>
      <c r="E967" s="37"/>
      <c r="F967" s="37"/>
      <c r="G967" s="37"/>
    </row>
    <row r="968" customFormat="false" ht="15" hidden="false" customHeight="false" outlineLevel="0" collapsed="false">
      <c r="C968" s="37"/>
      <c r="D968" s="37"/>
      <c r="E968" s="37"/>
      <c r="F968" s="37"/>
      <c r="G968" s="37"/>
    </row>
    <row r="969" customFormat="false" ht="15" hidden="false" customHeight="false" outlineLevel="0" collapsed="false">
      <c r="C969" s="37"/>
      <c r="D969" s="37"/>
      <c r="E969" s="37"/>
      <c r="F969" s="37"/>
      <c r="G969" s="37"/>
    </row>
    <row r="970" customFormat="false" ht="15" hidden="false" customHeight="false" outlineLevel="0" collapsed="false">
      <c r="C970" s="37"/>
      <c r="D970" s="37"/>
      <c r="E970" s="37"/>
      <c r="F970" s="37"/>
      <c r="G970" s="37"/>
    </row>
    <row r="971" customFormat="false" ht="15" hidden="false" customHeight="false" outlineLevel="0" collapsed="false">
      <c r="C971" s="37"/>
      <c r="D971" s="37"/>
      <c r="E971" s="37"/>
      <c r="F971" s="37"/>
      <c r="G971" s="37"/>
    </row>
    <row r="972" customFormat="false" ht="15" hidden="false" customHeight="false" outlineLevel="0" collapsed="false">
      <c r="C972" s="37"/>
      <c r="D972" s="37"/>
      <c r="E972" s="37"/>
      <c r="F972" s="37"/>
      <c r="G972" s="37"/>
    </row>
    <row r="973" customFormat="false" ht="15" hidden="false" customHeight="false" outlineLevel="0" collapsed="false">
      <c r="C973" s="37"/>
      <c r="D973" s="37"/>
      <c r="E973" s="37"/>
      <c r="F973" s="37"/>
      <c r="G973" s="37"/>
    </row>
    <row r="974" customFormat="false" ht="15" hidden="false" customHeight="false" outlineLevel="0" collapsed="false">
      <c r="C974" s="37"/>
      <c r="D974" s="37"/>
      <c r="E974" s="37"/>
      <c r="F974" s="37"/>
      <c r="G974" s="37"/>
    </row>
    <row r="975" customFormat="false" ht="15" hidden="false" customHeight="false" outlineLevel="0" collapsed="false">
      <c r="C975" s="37"/>
      <c r="D975" s="37"/>
      <c r="E975" s="37"/>
      <c r="F975" s="37"/>
      <c r="G975" s="37"/>
    </row>
    <row r="976" customFormat="false" ht="15" hidden="false" customHeight="false" outlineLevel="0" collapsed="false">
      <c r="C976" s="37"/>
      <c r="D976" s="37"/>
      <c r="E976" s="37"/>
      <c r="F976" s="37"/>
      <c r="G976" s="37"/>
    </row>
    <row r="977" customFormat="false" ht="15" hidden="false" customHeight="false" outlineLevel="0" collapsed="false">
      <c r="C977" s="37"/>
      <c r="D977" s="37"/>
      <c r="E977" s="37"/>
      <c r="F977" s="37"/>
      <c r="G977" s="37"/>
    </row>
    <row r="978" customFormat="false" ht="15" hidden="false" customHeight="false" outlineLevel="0" collapsed="false">
      <c r="C978" s="37"/>
      <c r="D978" s="37"/>
      <c r="E978" s="37"/>
      <c r="F978" s="37"/>
      <c r="G978" s="37"/>
    </row>
    <row r="979" customFormat="false" ht="15" hidden="false" customHeight="false" outlineLevel="0" collapsed="false">
      <c r="C979" s="37"/>
      <c r="D979" s="37"/>
      <c r="E979" s="37"/>
      <c r="F979" s="37"/>
      <c r="G979" s="37"/>
    </row>
    <row r="980" customFormat="false" ht="15" hidden="false" customHeight="false" outlineLevel="0" collapsed="false">
      <c r="C980" s="37"/>
      <c r="D980" s="37"/>
      <c r="E980" s="37"/>
      <c r="F980" s="37"/>
      <c r="G980" s="37"/>
    </row>
    <row r="981" customFormat="false" ht="15" hidden="false" customHeight="false" outlineLevel="0" collapsed="false">
      <c r="C981" s="37"/>
      <c r="D981" s="37"/>
      <c r="E981" s="37"/>
      <c r="F981" s="37"/>
      <c r="G981" s="37"/>
    </row>
    <row r="982" customFormat="false" ht="15" hidden="false" customHeight="false" outlineLevel="0" collapsed="false">
      <c r="C982" s="37"/>
      <c r="D982" s="37"/>
      <c r="E982" s="37"/>
      <c r="F982" s="37"/>
      <c r="G982" s="37"/>
    </row>
    <row r="983" customFormat="false" ht="15" hidden="false" customHeight="false" outlineLevel="0" collapsed="false">
      <c r="C983" s="37"/>
      <c r="D983" s="37"/>
      <c r="E983" s="37"/>
      <c r="F983" s="37"/>
      <c r="G983" s="37"/>
    </row>
    <row r="984" customFormat="false" ht="15" hidden="false" customHeight="false" outlineLevel="0" collapsed="false">
      <c r="C984" s="37"/>
      <c r="D984" s="37"/>
      <c r="E984" s="37"/>
      <c r="F984" s="37"/>
      <c r="G984" s="37"/>
    </row>
    <row r="985" customFormat="false" ht="15" hidden="false" customHeight="false" outlineLevel="0" collapsed="false">
      <c r="C985" s="37"/>
      <c r="D985" s="37"/>
      <c r="E985" s="37"/>
      <c r="F985" s="37"/>
      <c r="G985" s="37"/>
    </row>
    <row r="986" customFormat="false" ht="15" hidden="false" customHeight="false" outlineLevel="0" collapsed="false">
      <c r="C986" s="37"/>
      <c r="D986" s="37"/>
      <c r="E986" s="37"/>
      <c r="F986" s="37"/>
      <c r="G986" s="37"/>
    </row>
    <row r="987" customFormat="false" ht="15" hidden="false" customHeight="false" outlineLevel="0" collapsed="false">
      <c r="C987" s="37"/>
      <c r="D987" s="37"/>
      <c r="E987" s="37"/>
      <c r="F987" s="37"/>
      <c r="G987" s="37"/>
    </row>
    <row r="988" customFormat="false" ht="15" hidden="false" customHeight="false" outlineLevel="0" collapsed="false">
      <c r="C988" s="37"/>
      <c r="D988" s="37"/>
      <c r="E988" s="37"/>
      <c r="F988" s="37"/>
      <c r="G988" s="37"/>
    </row>
    <row r="989" customFormat="false" ht="15" hidden="false" customHeight="false" outlineLevel="0" collapsed="false">
      <c r="C989" s="37"/>
      <c r="D989" s="37"/>
      <c r="E989" s="37"/>
      <c r="F989" s="37"/>
      <c r="G989" s="37"/>
    </row>
    <row r="990" customFormat="false" ht="15" hidden="false" customHeight="false" outlineLevel="0" collapsed="false">
      <c r="C990" s="37"/>
      <c r="D990" s="37"/>
      <c r="E990" s="37"/>
      <c r="F990" s="37"/>
      <c r="G990" s="37"/>
    </row>
    <row r="991" customFormat="false" ht="15" hidden="false" customHeight="false" outlineLevel="0" collapsed="false">
      <c r="C991" s="37"/>
      <c r="D991" s="37"/>
      <c r="E991" s="37"/>
      <c r="F991" s="37"/>
      <c r="G991" s="37"/>
    </row>
    <row r="992" customFormat="false" ht="15" hidden="false" customHeight="false" outlineLevel="0" collapsed="false">
      <c r="C992" s="37"/>
      <c r="D992" s="37"/>
      <c r="E992" s="37"/>
      <c r="F992" s="37"/>
      <c r="G992" s="37"/>
    </row>
    <row r="993" customFormat="false" ht="15" hidden="false" customHeight="false" outlineLevel="0" collapsed="false">
      <c r="C993" s="37"/>
      <c r="D993" s="37"/>
      <c r="E993" s="37"/>
      <c r="F993" s="37"/>
      <c r="G993" s="37"/>
    </row>
    <row r="994" customFormat="false" ht="15" hidden="false" customHeight="false" outlineLevel="0" collapsed="false">
      <c r="C994" s="37"/>
      <c r="D994" s="37"/>
      <c r="E994" s="37"/>
      <c r="F994" s="37"/>
      <c r="G994" s="37"/>
    </row>
    <row r="995" customFormat="false" ht="15" hidden="false" customHeight="false" outlineLevel="0" collapsed="false">
      <c r="C995" s="37"/>
      <c r="D995" s="37"/>
      <c r="E995" s="37"/>
      <c r="F995" s="37"/>
      <c r="G995" s="37"/>
    </row>
    <row r="996" customFormat="false" ht="15" hidden="false" customHeight="false" outlineLevel="0" collapsed="false">
      <c r="C996" s="37"/>
      <c r="D996" s="37"/>
      <c r="E996" s="37"/>
      <c r="F996" s="37"/>
      <c r="G996" s="37"/>
    </row>
    <row r="997" customFormat="false" ht="15" hidden="false" customHeight="false" outlineLevel="0" collapsed="false">
      <c r="C997" s="37"/>
      <c r="D997" s="37"/>
      <c r="E997" s="37"/>
      <c r="F997" s="37"/>
      <c r="G997" s="37"/>
    </row>
    <row r="998" customFormat="false" ht="15" hidden="false" customHeight="false" outlineLevel="0" collapsed="false">
      <c r="C998" s="37"/>
      <c r="D998" s="37"/>
      <c r="E998" s="37"/>
      <c r="F998" s="37"/>
      <c r="G998" s="37"/>
    </row>
    <row r="999" customFormat="false" ht="15" hidden="false" customHeight="false" outlineLevel="0" collapsed="false">
      <c r="C999" s="37"/>
      <c r="D999" s="37"/>
      <c r="E999" s="37"/>
      <c r="F999" s="37"/>
      <c r="G999" s="37"/>
    </row>
    <row r="1000" customFormat="false" ht="15" hidden="false" customHeight="false" outlineLevel="0" collapsed="false">
      <c r="C1000" s="37"/>
      <c r="D1000" s="37"/>
      <c r="E1000" s="37"/>
      <c r="F1000" s="37"/>
      <c r="G1000" s="37"/>
    </row>
    <row r="1001" customFormat="false" ht="15" hidden="false" customHeight="false" outlineLevel="0" collapsed="false">
      <c r="C1001" s="37"/>
      <c r="D1001" s="37"/>
      <c r="E1001" s="37"/>
      <c r="F1001" s="37"/>
      <c r="G1001" s="37"/>
    </row>
    <row r="1002" customFormat="false" ht="15" hidden="false" customHeight="false" outlineLevel="0" collapsed="false">
      <c r="C1002" s="37"/>
      <c r="D1002" s="37"/>
      <c r="E1002" s="37"/>
      <c r="F1002" s="37"/>
      <c r="G1002" s="37"/>
    </row>
    <row r="1003" customFormat="false" ht="15" hidden="false" customHeight="false" outlineLevel="0" collapsed="false">
      <c r="C1003" s="37"/>
      <c r="D1003" s="37"/>
      <c r="E1003" s="37"/>
      <c r="F1003" s="37"/>
      <c r="G1003" s="37"/>
    </row>
    <row r="1004" customFormat="false" ht="15" hidden="false" customHeight="false" outlineLevel="0" collapsed="false">
      <c r="C1004" s="37"/>
      <c r="D1004" s="37"/>
      <c r="E1004" s="37"/>
      <c r="F1004" s="37"/>
      <c r="G1004" s="37"/>
    </row>
    <row r="1005" customFormat="false" ht="15" hidden="false" customHeight="false" outlineLevel="0" collapsed="false">
      <c r="C1005" s="37"/>
      <c r="D1005" s="37"/>
      <c r="E1005" s="37"/>
      <c r="F1005" s="37"/>
      <c r="G1005" s="37"/>
    </row>
    <row r="1006" customFormat="false" ht="15" hidden="false" customHeight="false" outlineLevel="0" collapsed="false">
      <c r="C1006" s="37"/>
      <c r="D1006" s="37"/>
      <c r="E1006" s="37"/>
      <c r="F1006" s="37"/>
      <c r="G1006" s="37"/>
    </row>
    <row r="1007" customFormat="false" ht="15" hidden="false" customHeight="false" outlineLevel="0" collapsed="false">
      <c r="C1007" s="37"/>
      <c r="D1007" s="37"/>
      <c r="E1007" s="37"/>
      <c r="F1007" s="37"/>
      <c r="G1007" s="37"/>
    </row>
    <row r="1008" customFormat="false" ht="15" hidden="false" customHeight="false" outlineLevel="0" collapsed="false">
      <c r="C1008" s="37"/>
      <c r="D1008" s="37"/>
      <c r="E1008" s="37"/>
      <c r="F1008" s="37"/>
      <c r="G1008" s="37"/>
    </row>
    <row r="1009" customFormat="false" ht="15" hidden="false" customHeight="false" outlineLevel="0" collapsed="false">
      <c r="C1009" s="37"/>
      <c r="D1009" s="37"/>
      <c r="E1009" s="37"/>
      <c r="F1009" s="37"/>
      <c r="G1009" s="37"/>
    </row>
    <row r="1010" customFormat="false" ht="15" hidden="false" customHeight="false" outlineLevel="0" collapsed="false">
      <c r="C1010" s="37"/>
      <c r="D1010" s="37"/>
      <c r="E1010" s="37"/>
      <c r="F1010" s="37"/>
      <c r="G1010" s="37"/>
    </row>
    <row r="1011" customFormat="false" ht="15" hidden="false" customHeight="false" outlineLevel="0" collapsed="false">
      <c r="C1011" s="37"/>
      <c r="D1011" s="37"/>
      <c r="E1011" s="37"/>
      <c r="F1011" s="37"/>
      <c r="G1011" s="37"/>
    </row>
    <row r="1012" customFormat="false" ht="15" hidden="false" customHeight="false" outlineLevel="0" collapsed="false">
      <c r="C1012" s="37"/>
      <c r="D1012" s="37"/>
      <c r="E1012" s="37"/>
      <c r="F1012" s="37"/>
      <c r="G1012" s="37"/>
    </row>
    <row r="1013" customFormat="false" ht="15" hidden="false" customHeight="false" outlineLevel="0" collapsed="false">
      <c r="C1013" s="37"/>
      <c r="D1013" s="37"/>
      <c r="E1013" s="37"/>
      <c r="F1013" s="37"/>
      <c r="G1013" s="37"/>
    </row>
    <row r="1014" customFormat="false" ht="15" hidden="false" customHeight="false" outlineLevel="0" collapsed="false">
      <c r="C1014" s="37"/>
      <c r="D1014" s="37"/>
      <c r="E1014" s="37"/>
      <c r="F1014" s="37"/>
      <c r="G1014" s="37"/>
    </row>
    <row r="1015" customFormat="false" ht="15" hidden="false" customHeight="false" outlineLevel="0" collapsed="false">
      <c r="C1015" s="37"/>
      <c r="D1015" s="37"/>
      <c r="E1015" s="37"/>
      <c r="F1015" s="37"/>
      <c r="G1015" s="37"/>
    </row>
    <row r="1016" customFormat="false" ht="15" hidden="false" customHeight="false" outlineLevel="0" collapsed="false">
      <c r="C1016" s="37"/>
      <c r="D1016" s="37"/>
      <c r="E1016" s="37"/>
      <c r="F1016" s="37"/>
      <c r="G1016" s="37"/>
    </row>
    <row r="1017" customFormat="false" ht="15" hidden="false" customHeight="false" outlineLevel="0" collapsed="false">
      <c r="C1017" s="37"/>
      <c r="D1017" s="37"/>
      <c r="E1017" s="37"/>
      <c r="F1017" s="37"/>
      <c r="G1017" s="37"/>
    </row>
    <row r="1018" customFormat="false" ht="15" hidden="false" customHeight="false" outlineLevel="0" collapsed="false">
      <c r="C1018" s="37"/>
      <c r="D1018" s="37"/>
      <c r="E1018" s="37"/>
      <c r="F1018" s="37"/>
      <c r="G1018" s="37"/>
    </row>
    <row r="1019" customFormat="false" ht="15" hidden="false" customHeight="false" outlineLevel="0" collapsed="false">
      <c r="C1019" s="37"/>
      <c r="D1019" s="37"/>
      <c r="E1019" s="37"/>
      <c r="F1019" s="37"/>
      <c r="G1019" s="37"/>
    </row>
    <row r="1020" customFormat="false" ht="15" hidden="false" customHeight="false" outlineLevel="0" collapsed="false">
      <c r="C1020" s="37"/>
      <c r="D1020" s="37"/>
      <c r="E1020" s="37"/>
      <c r="F1020" s="37"/>
      <c r="G1020" s="37"/>
    </row>
    <row r="1021" customFormat="false" ht="15" hidden="false" customHeight="false" outlineLevel="0" collapsed="false">
      <c r="C1021" s="37"/>
      <c r="D1021" s="37"/>
      <c r="E1021" s="37"/>
      <c r="F1021" s="37"/>
      <c r="G1021" s="37"/>
    </row>
    <row r="1022" customFormat="false" ht="15" hidden="false" customHeight="false" outlineLevel="0" collapsed="false">
      <c r="C1022" s="37"/>
      <c r="D1022" s="37"/>
      <c r="E1022" s="37"/>
      <c r="F1022" s="37"/>
      <c r="G1022" s="37"/>
    </row>
    <row r="1023" customFormat="false" ht="15" hidden="false" customHeight="false" outlineLevel="0" collapsed="false">
      <c r="C1023" s="37"/>
      <c r="D1023" s="37"/>
      <c r="E1023" s="37"/>
      <c r="F1023" s="37"/>
      <c r="G1023" s="37"/>
    </row>
    <row r="1024" customFormat="false" ht="15" hidden="false" customHeight="false" outlineLevel="0" collapsed="false">
      <c r="C1024" s="37"/>
      <c r="D1024" s="37"/>
      <c r="E1024" s="37"/>
      <c r="F1024" s="37"/>
      <c r="G1024" s="37"/>
    </row>
    <row r="1025" customFormat="false" ht="15" hidden="false" customHeight="false" outlineLevel="0" collapsed="false">
      <c r="C1025" s="37"/>
      <c r="D1025" s="37"/>
      <c r="E1025" s="37"/>
      <c r="F1025" s="37"/>
      <c r="G1025" s="37"/>
    </row>
    <row r="1026" customFormat="false" ht="15" hidden="false" customHeight="false" outlineLevel="0" collapsed="false">
      <c r="C1026" s="37"/>
      <c r="D1026" s="37"/>
      <c r="E1026" s="37"/>
      <c r="F1026" s="37"/>
      <c r="G1026" s="37"/>
    </row>
    <row r="1027" customFormat="false" ht="15" hidden="false" customHeight="false" outlineLevel="0" collapsed="false">
      <c r="C1027" s="37"/>
      <c r="D1027" s="37"/>
      <c r="E1027" s="37"/>
      <c r="F1027" s="37"/>
      <c r="G1027" s="37"/>
    </row>
    <row r="1028" customFormat="false" ht="15" hidden="false" customHeight="false" outlineLevel="0" collapsed="false">
      <c r="C1028" s="37"/>
      <c r="D1028" s="37"/>
      <c r="E1028" s="37"/>
      <c r="F1028" s="37"/>
      <c r="G1028" s="37"/>
    </row>
    <row r="1029" customFormat="false" ht="15" hidden="false" customHeight="false" outlineLevel="0" collapsed="false">
      <c r="C1029" s="37"/>
      <c r="D1029" s="37"/>
      <c r="E1029" s="37"/>
      <c r="F1029" s="37"/>
      <c r="G1029" s="37"/>
    </row>
    <row r="1030" customFormat="false" ht="15" hidden="false" customHeight="false" outlineLevel="0" collapsed="false">
      <c r="C1030" s="37"/>
      <c r="D1030" s="37"/>
      <c r="E1030" s="37"/>
      <c r="F1030" s="37"/>
      <c r="G1030" s="37"/>
    </row>
    <row r="1031" customFormat="false" ht="15" hidden="false" customHeight="false" outlineLevel="0" collapsed="false">
      <c r="C1031" s="37"/>
      <c r="D1031" s="37"/>
      <c r="E1031" s="37"/>
      <c r="F1031" s="37"/>
      <c r="G1031" s="37"/>
    </row>
    <row r="1032" customFormat="false" ht="15" hidden="false" customHeight="false" outlineLevel="0" collapsed="false">
      <c r="C1032" s="37"/>
      <c r="D1032" s="37"/>
      <c r="E1032" s="37"/>
      <c r="F1032" s="37"/>
      <c r="G1032" s="37"/>
    </row>
    <row r="1033" customFormat="false" ht="15" hidden="false" customHeight="false" outlineLevel="0" collapsed="false">
      <c r="C1033" s="37"/>
      <c r="D1033" s="37"/>
      <c r="E1033" s="37"/>
      <c r="F1033" s="37"/>
      <c r="G1033" s="37"/>
    </row>
    <row r="1034" customFormat="false" ht="15" hidden="false" customHeight="false" outlineLevel="0" collapsed="false">
      <c r="C1034" s="37"/>
      <c r="D1034" s="37"/>
      <c r="E1034" s="37"/>
      <c r="F1034" s="37"/>
      <c r="G1034" s="37"/>
    </row>
    <row r="1035" customFormat="false" ht="15" hidden="false" customHeight="false" outlineLevel="0" collapsed="false">
      <c r="C1035" s="37"/>
      <c r="D1035" s="37"/>
      <c r="E1035" s="37"/>
      <c r="F1035" s="37"/>
      <c r="G1035" s="37"/>
    </row>
    <row r="1036" customFormat="false" ht="15" hidden="false" customHeight="false" outlineLevel="0" collapsed="false">
      <c r="C1036" s="37"/>
      <c r="D1036" s="37"/>
      <c r="E1036" s="37"/>
      <c r="F1036" s="37"/>
      <c r="G1036" s="37"/>
    </row>
    <row r="1037" customFormat="false" ht="15" hidden="false" customHeight="false" outlineLevel="0" collapsed="false">
      <c r="C1037" s="37"/>
      <c r="D1037" s="37"/>
      <c r="E1037" s="37"/>
      <c r="F1037" s="37"/>
      <c r="G1037" s="37"/>
    </row>
    <row r="1038" customFormat="false" ht="15" hidden="false" customHeight="false" outlineLevel="0" collapsed="false">
      <c r="C1038" s="37"/>
      <c r="D1038" s="37"/>
      <c r="E1038" s="37"/>
      <c r="F1038" s="37"/>
      <c r="G1038" s="37"/>
    </row>
    <row r="1039" customFormat="false" ht="15" hidden="false" customHeight="false" outlineLevel="0" collapsed="false">
      <c r="C1039" s="37"/>
      <c r="D1039" s="37"/>
      <c r="E1039" s="37"/>
      <c r="F1039" s="37"/>
      <c r="G1039" s="37"/>
    </row>
    <row r="1040" customFormat="false" ht="15" hidden="false" customHeight="false" outlineLevel="0" collapsed="false">
      <c r="C1040" s="37"/>
      <c r="D1040" s="37"/>
      <c r="E1040" s="37"/>
      <c r="F1040" s="37"/>
      <c r="G1040" s="37"/>
    </row>
    <row r="1041" customFormat="false" ht="15" hidden="false" customHeight="false" outlineLevel="0" collapsed="false">
      <c r="C1041" s="37"/>
      <c r="D1041" s="37"/>
      <c r="E1041" s="37"/>
      <c r="F1041" s="37"/>
      <c r="G1041" s="37"/>
    </row>
    <row r="1042" customFormat="false" ht="15" hidden="false" customHeight="false" outlineLevel="0" collapsed="false">
      <c r="C1042" s="37"/>
      <c r="D1042" s="37"/>
      <c r="E1042" s="37"/>
      <c r="F1042" s="37"/>
      <c r="G1042" s="37"/>
    </row>
    <row r="1043" customFormat="false" ht="15" hidden="false" customHeight="false" outlineLevel="0" collapsed="false">
      <c r="C1043" s="37"/>
      <c r="D1043" s="37"/>
      <c r="E1043" s="37"/>
      <c r="F1043" s="37"/>
      <c r="G1043" s="37"/>
    </row>
    <row r="1044" customFormat="false" ht="15" hidden="false" customHeight="false" outlineLevel="0" collapsed="false">
      <c r="C1044" s="37"/>
      <c r="D1044" s="37"/>
      <c r="E1044" s="37"/>
      <c r="F1044" s="37"/>
      <c r="G1044" s="37"/>
    </row>
    <row r="1045" customFormat="false" ht="15" hidden="false" customHeight="false" outlineLevel="0" collapsed="false">
      <c r="C1045" s="37"/>
      <c r="D1045" s="37"/>
      <c r="E1045" s="37"/>
      <c r="F1045" s="37"/>
      <c r="G1045" s="37"/>
    </row>
    <row r="1046" customFormat="false" ht="15" hidden="false" customHeight="false" outlineLevel="0" collapsed="false">
      <c r="C1046" s="37"/>
      <c r="D1046" s="37"/>
      <c r="E1046" s="37"/>
      <c r="F1046" s="37"/>
      <c r="G1046" s="37"/>
    </row>
    <row r="1047" customFormat="false" ht="15" hidden="false" customHeight="false" outlineLevel="0" collapsed="false">
      <c r="C1047" s="37"/>
      <c r="D1047" s="37"/>
      <c r="E1047" s="37"/>
      <c r="F1047" s="37"/>
      <c r="G1047" s="37"/>
    </row>
    <row r="1048" customFormat="false" ht="15" hidden="false" customHeight="false" outlineLevel="0" collapsed="false">
      <c r="C1048" s="37"/>
      <c r="D1048" s="37"/>
      <c r="E1048" s="37"/>
      <c r="F1048" s="37"/>
      <c r="G1048" s="37"/>
    </row>
    <row r="1049" customFormat="false" ht="15" hidden="false" customHeight="false" outlineLevel="0" collapsed="false">
      <c r="C1049" s="37"/>
      <c r="D1049" s="37"/>
      <c r="E1049" s="37"/>
      <c r="F1049" s="37"/>
      <c r="G1049" s="37"/>
    </row>
    <row r="1050" customFormat="false" ht="15" hidden="false" customHeight="false" outlineLevel="0" collapsed="false">
      <c r="C1050" s="37"/>
      <c r="D1050" s="37"/>
      <c r="E1050" s="37"/>
      <c r="F1050" s="37"/>
      <c r="G1050" s="37"/>
    </row>
    <row r="1051" customFormat="false" ht="15" hidden="false" customHeight="false" outlineLevel="0" collapsed="false">
      <c r="C1051" s="37"/>
      <c r="D1051" s="37"/>
      <c r="E1051" s="37"/>
      <c r="F1051" s="37"/>
      <c r="G1051" s="37"/>
    </row>
    <row r="1052" customFormat="false" ht="15" hidden="false" customHeight="false" outlineLevel="0" collapsed="false">
      <c r="C1052" s="37"/>
      <c r="D1052" s="37"/>
      <c r="E1052" s="37"/>
      <c r="F1052" s="37"/>
      <c r="G1052" s="37"/>
    </row>
    <row r="1053" customFormat="false" ht="15" hidden="false" customHeight="false" outlineLevel="0" collapsed="false">
      <c r="C1053" s="37"/>
      <c r="D1053" s="37"/>
      <c r="E1053" s="37"/>
      <c r="F1053" s="37"/>
      <c r="G1053" s="37"/>
    </row>
    <row r="1054" customFormat="false" ht="15" hidden="false" customHeight="false" outlineLevel="0" collapsed="false">
      <c r="C1054" s="37"/>
      <c r="D1054" s="37"/>
      <c r="E1054" s="37"/>
      <c r="F1054" s="37"/>
      <c r="G1054" s="37"/>
    </row>
    <row r="1055" customFormat="false" ht="15" hidden="false" customHeight="false" outlineLevel="0" collapsed="false">
      <c r="C1055" s="37"/>
      <c r="D1055" s="37"/>
      <c r="E1055" s="37"/>
      <c r="F1055" s="37"/>
      <c r="G1055" s="37"/>
    </row>
    <row r="1056" customFormat="false" ht="15" hidden="false" customHeight="false" outlineLevel="0" collapsed="false">
      <c r="C1056" s="37"/>
      <c r="D1056" s="37"/>
      <c r="E1056" s="37"/>
      <c r="F1056" s="37"/>
      <c r="G1056" s="37"/>
    </row>
    <row r="1057" customFormat="false" ht="15" hidden="false" customHeight="false" outlineLevel="0" collapsed="false">
      <c r="C1057" s="37"/>
      <c r="D1057" s="37"/>
      <c r="E1057" s="37"/>
      <c r="F1057" s="37"/>
      <c r="G1057" s="37"/>
    </row>
    <row r="1058" customFormat="false" ht="15" hidden="false" customHeight="false" outlineLevel="0" collapsed="false">
      <c r="C1058" s="37"/>
      <c r="D1058" s="37"/>
      <c r="E1058" s="37"/>
      <c r="F1058" s="37"/>
      <c r="G1058" s="37"/>
    </row>
    <row r="1059" customFormat="false" ht="15" hidden="false" customHeight="false" outlineLevel="0" collapsed="false">
      <c r="C1059" s="37"/>
      <c r="D1059" s="37"/>
      <c r="E1059" s="37"/>
      <c r="F1059" s="37"/>
      <c r="G1059" s="37"/>
    </row>
    <row r="1060" customFormat="false" ht="15" hidden="false" customHeight="false" outlineLevel="0" collapsed="false">
      <c r="C1060" s="37"/>
      <c r="D1060" s="37"/>
      <c r="E1060" s="37"/>
      <c r="F1060" s="37"/>
      <c r="G1060" s="37"/>
    </row>
    <row r="1061" customFormat="false" ht="15" hidden="false" customHeight="false" outlineLevel="0" collapsed="false">
      <c r="C1061" s="37"/>
      <c r="D1061" s="37"/>
      <c r="E1061" s="37"/>
      <c r="F1061" s="37"/>
      <c r="G1061" s="37"/>
    </row>
    <row r="1062" customFormat="false" ht="15" hidden="false" customHeight="false" outlineLevel="0" collapsed="false">
      <c r="C1062" s="37"/>
      <c r="D1062" s="37"/>
      <c r="E1062" s="37"/>
      <c r="F1062" s="37"/>
      <c r="G1062" s="37"/>
    </row>
    <row r="1063" customFormat="false" ht="15" hidden="false" customHeight="false" outlineLevel="0" collapsed="false">
      <c r="C1063" s="37"/>
      <c r="D1063" s="37"/>
      <c r="E1063" s="37"/>
      <c r="F1063" s="37"/>
      <c r="G1063" s="37"/>
    </row>
    <row r="1064" customFormat="false" ht="15" hidden="false" customHeight="false" outlineLevel="0" collapsed="false">
      <c r="C1064" s="37"/>
      <c r="D1064" s="37"/>
      <c r="E1064" s="37"/>
      <c r="F1064" s="37"/>
      <c r="G1064" s="37"/>
    </row>
    <row r="1065" customFormat="false" ht="15" hidden="false" customHeight="false" outlineLevel="0" collapsed="false">
      <c r="C1065" s="37"/>
      <c r="D1065" s="37"/>
      <c r="E1065" s="37"/>
      <c r="F1065" s="37"/>
      <c r="G1065" s="37"/>
    </row>
    <row r="1066" customFormat="false" ht="15" hidden="false" customHeight="false" outlineLevel="0" collapsed="false">
      <c r="C1066" s="37"/>
      <c r="D1066" s="37"/>
      <c r="E1066" s="37"/>
      <c r="F1066" s="37"/>
      <c r="G1066" s="37"/>
    </row>
    <row r="1067" customFormat="false" ht="15" hidden="false" customHeight="false" outlineLevel="0" collapsed="false">
      <c r="C1067" s="37"/>
      <c r="D1067" s="37"/>
      <c r="E1067" s="37"/>
      <c r="F1067" s="37"/>
      <c r="G1067" s="37"/>
    </row>
    <row r="1068" customFormat="false" ht="15" hidden="false" customHeight="false" outlineLevel="0" collapsed="false">
      <c r="C1068" s="37"/>
      <c r="D1068" s="37"/>
      <c r="E1068" s="37"/>
      <c r="F1068" s="37"/>
      <c r="G1068" s="37"/>
    </row>
    <row r="1069" customFormat="false" ht="15" hidden="false" customHeight="false" outlineLevel="0" collapsed="false">
      <c r="C1069" s="37"/>
      <c r="D1069" s="37"/>
      <c r="E1069" s="37"/>
      <c r="F1069" s="37"/>
      <c r="G1069" s="37"/>
    </row>
    <row r="1070" customFormat="false" ht="15" hidden="false" customHeight="false" outlineLevel="0" collapsed="false">
      <c r="C1070" s="37"/>
      <c r="D1070" s="37"/>
      <c r="E1070" s="37"/>
      <c r="F1070" s="37"/>
      <c r="G1070" s="37"/>
    </row>
    <row r="1071" customFormat="false" ht="15" hidden="false" customHeight="false" outlineLevel="0" collapsed="false">
      <c r="C1071" s="37"/>
      <c r="D1071" s="37"/>
      <c r="E1071" s="37"/>
      <c r="F1071" s="37"/>
      <c r="G1071" s="37"/>
    </row>
    <row r="1072" customFormat="false" ht="15" hidden="false" customHeight="false" outlineLevel="0" collapsed="false">
      <c r="C1072" s="37"/>
      <c r="D1072" s="37"/>
      <c r="E1072" s="37"/>
      <c r="F1072" s="37"/>
      <c r="G1072" s="37"/>
    </row>
    <row r="1073" customFormat="false" ht="15" hidden="false" customHeight="false" outlineLevel="0" collapsed="false">
      <c r="C1073" s="37"/>
      <c r="D1073" s="37"/>
      <c r="E1073" s="37"/>
      <c r="F1073" s="37"/>
      <c r="G1073" s="37"/>
    </row>
    <row r="1074" customFormat="false" ht="15" hidden="false" customHeight="false" outlineLevel="0" collapsed="false">
      <c r="C1074" s="37"/>
      <c r="D1074" s="37"/>
      <c r="E1074" s="37"/>
      <c r="F1074" s="37"/>
      <c r="G1074" s="37"/>
    </row>
    <row r="1075" customFormat="false" ht="15" hidden="false" customHeight="false" outlineLevel="0" collapsed="false">
      <c r="C1075" s="37"/>
      <c r="D1075" s="37"/>
      <c r="E1075" s="37"/>
      <c r="F1075" s="37"/>
      <c r="G1075" s="37"/>
    </row>
    <row r="1076" customFormat="false" ht="15" hidden="false" customHeight="false" outlineLevel="0" collapsed="false">
      <c r="C1076" s="37"/>
      <c r="D1076" s="37"/>
      <c r="E1076" s="37"/>
      <c r="F1076" s="37"/>
      <c r="G1076" s="37"/>
    </row>
    <row r="1077" customFormat="false" ht="15" hidden="false" customHeight="false" outlineLevel="0" collapsed="false">
      <c r="C1077" s="37"/>
      <c r="D1077" s="37"/>
      <c r="E1077" s="37"/>
      <c r="F1077" s="37"/>
      <c r="G1077" s="37"/>
    </row>
    <row r="1078" customFormat="false" ht="15" hidden="false" customHeight="false" outlineLevel="0" collapsed="false">
      <c r="C1078" s="37"/>
      <c r="D1078" s="37"/>
      <c r="E1078" s="37"/>
      <c r="F1078" s="37"/>
      <c r="G1078" s="37"/>
    </row>
    <row r="1079" customFormat="false" ht="15" hidden="false" customHeight="false" outlineLevel="0" collapsed="false">
      <c r="C1079" s="37"/>
      <c r="D1079" s="37"/>
      <c r="E1079" s="37"/>
      <c r="F1079" s="37"/>
      <c r="G1079" s="37"/>
    </row>
    <row r="1080" customFormat="false" ht="15" hidden="false" customHeight="false" outlineLevel="0" collapsed="false">
      <c r="C1080" s="37"/>
      <c r="D1080" s="37"/>
      <c r="E1080" s="37"/>
      <c r="F1080" s="37"/>
      <c r="G1080" s="37"/>
    </row>
    <row r="1081" customFormat="false" ht="15" hidden="false" customHeight="false" outlineLevel="0" collapsed="false">
      <c r="C1081" s="37"/>
      <c r="D1081" s="37"/>
      <c r="E1081" s="37"/>
      <c r="F1081" s="37"/>
      <c r="G1081" s="37"/>
    </row>
    <row r="1082" customFormat="false" ht="15" hidden="false" customHeight="false" outlineLevel="0" collapsed="false">
      <c r="C1082" s="37"/>
      <c r="D1082" s="37"/>
      <c r="E1082" s="37"/>
      <c r="F1082" s="37"/>
      <c r="G1082" s="37"/>
    </row>
    <row r="1083" customFormat="false" ht="15" hidden="false" customHeight="false" outlineLevel="0" collapsed="false">
      <c r="C1083" s="37"/>
      <c r="D1083" s="37"/>
      <c r="E1083" s="37"/>
      <c r="F1083" s="37"/>
      <c r="G1083" s="37"/>
    </row>
    <row r="1084" customFormat="false" ht="15" hidden="false" customHeight="false" outlineLevel="0" collapsed="false">
      <c r="C1084" s="37"/>
      <c r="D1084" s="37"/>
      <c r="E1084" s="37"/>
      <c r="F1084" s="37"/>
      <c r="G1084" s="37"/>
    </row>
    <row r="1085" customFormat="false" ht="15" hidden="false" customHeight="false" outlineLevel="0" collapsed="false">
      <c r="C1085" s="37"/>
      <c r="D1085" s="37"/>
      <c r="E1085" s="37"/>
      <c r="F1085" s="37"/>
      <c r="G1085" s="37"/>
    </row>
    <row r="1086" customFormat="false" ht="15" hidden="false" customHeight="false" outlineLevel="0" collapsed="false">
      <c r="C1086" s="37"/>
      <c r="D1086" s="37"/>
      <c r="E1086" s="37"/>
      <c r="F1086" s="37"/>
      <c r="G1086" s="37"/>
    </row>
    <row r="1087" customFormat="false" ht="15" hidden="false" customHeight="false" outlineLevel="0" collapsed="false">
      <c r="C1087" s="37"/>
      <c r="D1087" s="37"/>
      <c r="E1087" s="37"/>
      <c r="F1087" s="37"/>
      <c r="G1087" s="37"/>
    </row>
    <row r="1088" customFormat="false" ht="15" hidden="false" customHeight="false" outlineLevel="0" collapsed="false">
      <c r="C1088" s="37"/>
      <c r="D1088" s="37"/>
      <c r="E1088" s="37"/>
      <c r="F1088" s="37"/>
      <c r="G1088" s="37"/>
    </row>
    <row r="1089" customFormat="false" ht="15" hidden="false" customHeight="false" outlineLevel="0" collapsed="false">
      <c r="C1089" s="37"/>
      <c r="D1089" s="37"/>
      <c r="E1089" s="37"/>
      <c r="F1089" s="37"/>
      <c r="G1089" s="37"/>
    </row>
    <row r="1090" customFormat="false" ht="15" hidden="false" customHeight="false" outlineLevel="0" collapsed="false">
      <c r="C1090" s="37"/>
      <c r="D1090" s="37"/>
      <c r="E1090" s="37"/>
      <c r="F1090" s="37"/>
      <c r="G1090" s="37"/>
    </row>
    <row r="1091" customFormat="false" ht="15" hidden="false" customHeight="false" outlineLevel="0" collapsed="false">
      <c r="C1091" s="37"/>
      <c r="D1091" s="37"/>
      <c r="E1091" s="37"/>
      <c r="F1091" s="37"/>
      <c r="G1091" s="37"/>
    </row>
    <row r="1092" customFormat="false" ht="15" hidden="false" customHeight="false" outlineLevel="0" collapsed="false">
      <c r="C1092" s="37"/>
      <c r="D1092" s="37"/>
      <c r="E1092" s="37"/>
      <c r="F1092" s="37"/>
      <c r="G1092" s="37"/>
    </row>
    <row r="1093" customFormat="false" ht="15" hidden="false" customHeight="false" outlineLevel="0" collapsed="false">
      <c r="C1093" s="37"/>
      <c r="D1093" s="37"/>
      <c r="E1093" s="37"/>
      <c r="F1093" s="37"/>
      <c r="G1093" s="37"/>
    </row>
    <row r="1094" customFormat="false" ht="15" hidden="false" customHeight="false" outlineLevel="0" collapsed="false">
      <c r="C1094" s="37"/>
      <c r="D1094" s="37"/>
      <c r="E1094" s="37"/>
      <c r="F1094" s="37"/>
      <c r="G1094" s="37"/>
    </row>
    <row r="1095" customFormat="false" ht="15" hidden="false" customHeight="false" outlineLevel="0" collapsed="false">
      <c r="C1095" s="37"/>
      <c r="D1095" s="37"/>
      <c r="E1095" s="37"/>
      <c r="F1095" s="37"/>
      <c r="G1095" s="37"/>
    </row>
    <row r="1096" customFormat="false" ht="15" hidden="false" customHeight="false" outlineLevel="0" collapsed="false">
      <c r="C1096" s="37"/>
      <c r="D1096" s="37"/>
      <c r="E1096" s="37"/>
      <c r="F1096" s="37"/>
      <c r="G1096" s="37"/>
    </row>
    <row r="1097" customFormat="false" ht="15" hidden="false" customHeight="false" outlineLevel="0" collapsed="false">
      <c r="C1097" s="37"/>
      <c r="D1097" s="37"/>
      <c r="E1097" s="37"/>
      <c r="F1097" s="37"/>
      <c r="G1097" s="37"/>
    </row>
    <row r="1098" customFormat="false" ht="15" hidden="false" customHeight="false" outlineLevel="0" collapsed="false">
      <c r="C1098" s="37"/>
      <c r="D1098" s="37"/>
      <c r="E1098" s="37"/>
      <c r="F1098" s="37"/>
      <c r="G1098" s="37"/>
    </row>
    <row r="1099" customFormat="false" ht="15" hidden="false" customHeight="false" outlineLevel="0" collapsed="false">
      <c r="C1099" s="37"/>
      <c r="D1099" s="37"/>
      <c r="E1099" s="37"/>
      <c r="F1099" s="37"/>
      <c r="G1099" s="37"/>
    </row>
    <row r="1100" customFormat="false" ht="15" hidden="false" customHeight="false" outlineLevel="0" collapsed="false">
      <c r="C1100" s="37"/>
      <c r="D1100" s="37"/>
      <c r="E1100" s="37"/>
      <c r="F1100" s="37"/>
      <c r="G1100" s="37"/>
    </row>
    <row r="1101" customFormat="false" ht="15" hidden="false" customHeight="false" outlineLevel="0" collapsed="false">
      <c r="C1101" s="37"/>
      <c r="D1101" s="37"/>
      <c r="E1101" s="37"/>
      <c r="F1101" s="37"/>
      <c r="G1101" s="37"/>
    </row>
    <row r="1102" customFormat="false" ht="15" hidden="false" customHeight="false" outlineLevel="0" collapsed="false">
      <c r="C1102" s="37"/>
      <c r="D1102" s="37"/>
      <c r="E1102" s="37"/>
      <c r="F1102" s="37"/>
      <c r="G1102" s="37"/>
    </row>
    <row r="1103" customFormat="false" ht="15" hidden="false" customHeight="false" outlineLevel="0" collapsed="false">
      <c r="C1103" s="37"/>
      <c r="D1103" s="37"/>
      <c r="E1103" s="37"/>
      <c r="F1103" s="37"/>
      <c r="G1103" s="37"/>
    </row>
    <row r="1104" customFormat="false" ht="15" hidden="false" customHeight="false" outlineLevel="0" collapsed="false">
      <c r="C1104" s="37"/>
      <c r="D1104" s="37"/>
      <c r="E1104" s="37"/>
      <c r="F1104" s="37"/>
      <c r="G1104" s="37"/>
    </row>
    <row r="1105" customFormat="false" ht="15" hidden="false" customHeight="false" outlineLevel="0" collapsed="false">
      <c r="C1105" s="37"/>
      <c r="D1105" s="37"/>
      <c r="E1105" s="37"/>
      <c r="F1105" s="37"/>
      <c r="G1105" s="37"/>
    </row>
    <row r="1106" customFormat="false" ht="15" hidden="false" customHeight="false" outlineLevel="0" collapsed="false">
      <c r="C1106" s="37"/>
      <c r="D1106" s="37"/>
      <c r="E1106" s="37"/>
      <c r="F1106" s="37"/>
      <c r="G1106" s="37"/>
    </row>
    <row r="1107" customFormat="false" ht="15" hidden="false" customHeight="false" outlineLevel="0" collapsed="false">
      <c r="C1107" s="37"/>
      <c r="D1107" s="37"/>
      <c r="E1107" s="37"/>
      <c r="F1107" s="37"/>
      <c r="G1107" s="37"/>
    </row>
    <row r="1108" customFormat="false" ht="15" hidden="false" customHeight="false" outlineLevel="0" collapsed="false">
      <c r="C1108" s="37"/>
      <c r="D1108" s="37"/>
      <c r="E1108" s="37"/>
      <c r="F1108" s="37"/>
      <c r="G1108" s="37"/>
    </row>
    <row r="1109" customFormat="false" ht="15" hidden="false" customHeight="false" outlineLevel="0" collapsed="false">
      <c r="C1109" s="37"/>
      <c r="D1109" s="37"/>
      <c r="E1109" s="37"/>
      <c r="F1109" s="37"/>
      <c r="G1109" s="37"/>
    </row>
    <row r="1110" customFormat="false" ht="15" hidden="false" customHeight="false" outlineLevel="0" collapsed="false">
      <c r="C1110" s="37"/>
      <c r="D1110" s="37"/>
      <c r="E1110" s="37"/>
      <c r="F1110" s="37"/>
      <c r="G1110" s="37"/>
    </row>
    <row r="1111" customFormat="false" ht="15" hidden="false" customHeight="false" outlineLevel="0" collapsed="false">
      <c r="C1111" s="37"/>
      <c r="D1111" s="37"/>
      <c r="E1111" s="37"/>
      <c r="F1111" s="37"/>
      <c r="G1111" s="37"/>
    </row>
    <row r="1112" customFormat="false" ht="15" hidden="false" customHeight="false" outlineLevel="0" collapsed="false">
      <c r="C1112" s="37"/>
      <c r="D1112" s="37"/>
      <c r="E1112" s="37"/>
      <c r="F1112" s="37"/>
      <c r="G1112" s="37"/>
    </row>
    <row r="1113" customFormat="false" ht="15" hidden="false" customHeight="false" outlineLevel="0" collapsed="false">
      <c r="C1113" s="37"/>
      <c r="D1113" s="37"/>
      <c r="E1113" s="37"/>
      <c r="F1113" s="37"/>
      <c r="G1113" s="37"/>
    </row>
    <row r="1114" customFormat="false" ht="15" hidden="false" customHeight="false" outlineLevel="0" collapsed="false">
      <c r="C1114" s="37"/>
      <c r="D1114" s="37"/>
      <c r="E1114" s="37"/>
      <c r="F1114" s="37"/>
      <c r="G1114" s="37"/>
    </row>
    <row r="1115" customFormat="false" ht="15" hidden="false" customHeight="false" outlineLevel="0" collapsed="false">
      <c r="C1115" s="37"/>
      <c r="D1115" s="37"/>
      <c r="E1115" s="37"/>
      <c r="F1115" s="37"/>
      <c r="G1115" s="37"/>
    </row>
    <row r="1116" customFormat="false" ht="15" hidden="false" customHeight="false" outlineLevel="0" collapsed="false">
      <c r="C1116" s="37"/>
      <c r="D1116" s="37"/>
      <c r="E1116" s="37"/>
      <c r="F1116" s="37"/>
      <c r="G1116" s="37"/>
    </row>
    <row r="1117" customFormat="false" ht="15" hidden="false" customHeight="false" outlineLevel="0" collapsed="false">
      <c r="C1117" s="37"/>
      <c r="D1117" s="37"/>
      <c r="E1117" s="37"/>
      <c r="F1117" s="37"/>
      <c r="G1117" s="37"/>
    </row>
    <row r="1118" customFormat="false" ht="15" hidden="false" customHeight="false" outlineLevel="0" collapsed="false">
      <c r="C1118" s="37"/>
      <c r="D1118" s="37"/>
      <c r="E1118" s="37"/>
      <c r="F1118" s="37"/>
      <c r="G1118" s="37"/>
    </row>
    <row r="1119" customFormat="false" ht="15" hidden="false" customHeight="false" outlineLevel="0" collapsed="false">
      <c r="C1119" s="37"/>
      <c r="D1119" s="37"/>
      <c r="E1119" s="37"/>
      <c r="F1119" s="37"/>
      <c r="G1119" s="37"/>
    </row>
    <row r="1120" customFormat="false" ht="15" hidden="false" customHeight="false" outlineLevel="0" collapsed="false">
      <c r="C1120" s="37"/>
      <c r="D1120" s="37"/>
      <c r="E1120" s="37"/>
      <c r="F1120" s="37"/>
      <c r="G1120" s="37"/>
    </row>
    <row r="1121" customFormat="false" ht="15" hidden="false" customHeight="false" outlineLevel="0" collapsed="false">
      <c r="C1121" s="37"/>
      <c r="D1121" s="37"/>
      <c r="E1121" s="37"/>
      <c r="F1121" s="37"/>
      <c r="G1121" s="37"/>
    </row>
    <row r="1122" customFormat="false" ht="15" hidden="false" customHeight="false" outlineLevel="0" collapsed="false">
      <c r="C1122" s="37"/>
      <c r="D1122" s="37"/>
      <c r="E1122" s="37"/>
      <c r="F1122" s="37"/>
      <c r="G1122" s="37"/>
    </row>
    <row r="1123" customFormat="false" ht="15" hidden="false" customHeight="false" outlineLevel="0" collapsed="false">
      <c r="C1123" s="37"/>
      <c r="D1123" s="37"/>
      <c r="E1123" s="37"/>
      <c r="F1123" s="37"/>
      <c r="G1123" s="37"/>
    </row>
    <row r="1124" customFormat="false" ht="15" hidden="false" customHeight="false" outlineLevel="0" collapsed="false">
      <c r="C1124" s="37"/>
      <c r="D1124" s="37"/>
      <c r="E1124" s="37"/>
      <c r="F1124" s="37"/>
      <c r="G1124" s="37"/>
    </row>
    <row r="1125" customFormat="false" ht="15" hidden="false" customHeight="false" outlineLevel="0" collapsed="false">
      <c r="C1125" s="37"/>
      <c r="D1125" s="37"/>
      <c r="E1125" s="37"/>
      <c r="F1125" s="37"/>
      <c r="G1125" s="37"/>
    </row>
    <row r="1126" customFormat="false" ht="15" hidden="false" customHeight="false" outlineLevel="0" collapsed="false">
      <c r="C1126" s="37"/>
      <c r="D1126" s="37"/>
      <c r="E1126" s="37"/>
      <c r="F1126" s="37"/>
      <c r="G1126" s="37"/>
    </row>
    <row r="1127" customFormat="false" ht="15" hidden="false" customHeight="false" outlineLevel="0" collapsed="false">
      <c r="C1127" s="37"/>
      <c r="D1127" s="37"/>
      <c r="E1127" s="37"/>
      <c r="F1127" s="37"/>
      <c r="G1127" s="37"/>
    </row>
    <row r="1128" customFormat="false" ht="15" hidden="false" customHeight="false" outlineLevel="0" collapsed="false">
      <c r="C1128" s="37"/>
      <c r="D1128" s="37"/>
      <c r="E1128" s="37"/>
      <c r="F1128" s="37"/>
      <c r="G1128" s="37"/>
    </row>
    <row r="1129" customFormat="false" ht="15" hidden="false" customHeight="false" outlineLevel="0" collapsed="false">
      <c r="C1129" s="37"/>
      <c r="D1129" s="37"/>
      <c r="E1129" s="37"/>
      <c r="F1129" s="37"/>
      <c r="G1129" s="37"/>
    </row>
    <row r="1130" customFormat="false" ht="15" hidden="false" customHeight="false" outlineLevel="0" collapsed="false">
      <c r="C1130" s="37"/>
      <c r="D1130" s="37"/>
      <c r="E1130" s="37"/>
      <c r="F1130" s="37"/>
      <c r="G1130" s="37"/>
    </row>
    <row r="1131" customFormat="false" ht="15" hidden="false" customHeight="false" outlineLevel="0" collapsed="false">
      <c r="C1131" s="37"/>
      <c r="D1131" s="37"/>
      <c r="E1131" s="37"/>
      <c r="F1131" s="37"/>
      <c r="G1131" s="37"/>
    </row>
    <row r="1132" customFormat="false" ht="15" hidden="false" customHeight="false" outlineLevel="0" collapsed="false">
      <c r="C1132" s="37"/>
      <c r="D1132" s="37"/>
      <c r="E1132" s="37"/>
      <c r="F1132" s="37"/>
      <c r="G1132" s="37"/>
    </row>
    <row r="1133" customFormat="false" ht="15" hidden="false" customHeight="false" outlineLevel="0" collapsed="false">
      <c r="C1133" s="37"/>
      <c r="D1133" s="37"/>
      <c r="E1133" s="37"/>
      <c r="F1133" s="37"/>
      <c r="G1133" s="37"/>
    </row>
    <row r="1134" customFormat="false" ht="15" hidden="false" customHeight="false" outlineLevel="0" collapsed="false">
      <c r="C1134" s="37"/>
      <c r="D1134" s="37"/>
      <c r="E1134" s="37"/>
      <c r="F1134" s="37"/>
      <c r="G1134" s="37"/>
    </row>
    <row r="1135" customFormat="false" ht="15" hidden="false" customHeight="false" outlineLevel="0" collapsed="false">
      <c r="C1135" s="37"/>
      <c r="D1135" s="37"/>
      <c r="E1135" s="37"/>
      <c r="F1135" s="37"/>
      <c r="G1135" s="37"/>
    </row>
    <row r="1136" customFormat="false" ht="15" hidden="false" customHeight="false" outlineLevel="0" collapsed="false">
      <c r="C1136" s="37"/>
      <c r="D1136" s="37"/>
      <c r="E1136" s="37"/>
      <c r="F1136" s="37"/>
      <c r="G1136" s="37"/>
    </row>
    <row r="1137" customFormat="false" ht="15" hidden="false" customHeight="false" outlineLevel="0" collapsed="false">
      <c r="C1137" s="37"/>
      <c r="D1137" s="37"/>
      <c r="E1137" s="37"/>
      <c r="F1137" s="37"/>
      <c r="G1137" s="37"/>
    </row>
    <row r="1138" customFormat="false" ht="15" hidden="false" customHeight="false" outlineLevel="0" collapsed="false">
      <c r="C1138" s="37"/>
      <c r="D1138" s="37"/>
      <c r="E1138" s="37"/>
      <c r="F1138" s="37"/>
      <c r="G1138" s="37"/>
    </row>
    <row r="1139" customFormat="false" ht="15" hidden="false" customHeight="false" outlineLevel="0" collapsed="false">
      <c r="C1139" s="37"/>
      <c r="D1139" s="37"/>
      <c r="E1139" s="37"/>
      <c r="F1139" s="37"/>
      <c r="G1139" s="37"/>
    </row>
    <row r="1140" customFormat="false" ht="15" hidden="false" customHeight="false" outlineLevel="0" collapsed="false">
      <c r="C1140" s="37"/>
      <c r="D1140" s="37"/>
      <c r="E1140" s="37"/>
      <c r="F1140" s="37"/>
      <c r="G1140" s="37"/>
    </row>
    <row r="1141" customFormat="false" ht="15" hidden="false" customHeight="false" outlineLevel="0" collapsed="false">
      <c r="C1141" s="37"/>
      <c r="D1141" s="37"/>
      <c r="E1141" s="37"/>
      <c r="F1141" s="37"/>
      <c r="G1141" s="37"/>
    </row>
    <row r="1142" customFormat="false" ht="15" hidden="false" customHeight="false" outlineLevel="0" collapsed="false">
      <c r="C1142" s="37"/>
      <c r="D1142" s="37"/>
      <c r="E1142" s="37"/>
      <c r="F1142" s="37"/>
      <c r="G1142" s="37"/>
    </row>
    <row r="1143" customFormat="false" ht="15" hidden="false" customHeight="false" outlineLevel="0" collapsed="false">
      <c r="C1143" s="37"/>
      <c r="D1143" s="37"/>
      <c r="E1143" s="37"/>
      <c r="F1143" s="37"/>
      <c r="G1143" s="37"/>
    </row>
    <row r="1144" customFormat="false" ht="15" hidden="false" customHeight="false" outlineLevel="0" collapsed="false">
      <c r="C1144" s="37"/>
      <c r="D1144" s="37"/>
      <c r="E1144" s="37"/>
      <c r="F1144" s="37"/>
      <c r="G1144" s="37"/>
    </row>
    <row r="1145" customFormat="false" ht="15" hidden="false" customHeight="false" outlineLevel="0" collapsed="false">
      <c r="C1145" s="37"/>
      <c r="D1145" s="37"/>
      <c r="E1145" s="37"/>
      <c r="F1145" s="37"/>
      <c r="G1145" s="37"/>
    </row>
    <row r="1146" customFormat="false" ht="15" hidden="false" customHeight="false" outlineLevel="0" collapsed="false">
      <c r="C1146" s="37"/>
      <c r="D1146" s="37"/>
      <c r="E1146" s="37"/>
      <c r="F1146" s="37"/>
      <c r="G1146" s="37"/>
    </row>
    <row r="1147" customFormat="false" ht="15" hidden="false" customHeight="false" outlineLevel="0" collapsed="false">
      <c r="C1147" s="37"/>
      <c r="D1147" s="37"/>
      <c r="E1147" s="37"/>
      <c r="F1147" s="37"/>
      <c r="G1147" s="37"/>
    </row>
    <row r="1148" customFormat="false" ht="15" hidden="false" customHeight="false" outlineLevel="0" collapsed="false">
      <c r="C1148" s="37"/>
      <c r="D1148" s="37"/>
      <c r="E1148" s="37"/>
      <c r="F1148" s="37"/>
      <c r="G1148" s="37"/>
    </row>
    <row r="1149" customFormat="false" ht="15" hidden="false" customHeight="false" outlineLevel="0" collapsed="false">
      <c r="C1149" s="37"/>
      <c r="D1149" s="37"/>
      <c r="E1149" s="37"/>
      <c r="F1149" s="37"/>
      <c r="G1149" s="37"/>
    </row>
    <row r="1150" customFormat="false" ht="15" hidden="false" customHeight="false" outlineLevel="0" collapsed="false">
      <c r="C1150" s="37"/>
      <c r="D1150" s="37"/>
      <c r="E1150" s="37"/>
      <c r="F1150" s="37"/>
      <c r="G1150" s="37"/>
    </row>
    <row r="1151" customFormat="false" ht="15" hidden="false" customHeight="false" outlineLevel="0" collapsed="false">
      <c r="C1151" s="37"/>
      <c r="D1151" s="37"/>
      <c r="E1151" s="37"/>
      <c r="F1151" s="37"/>
      <c r="G1151" s="37"/>
    </row>
    <row r="1152" customFormat="false" ht="15" hidden="false" customHeight="false" outlineLevel="0" collapsed="false">
      <c r="C1152" s="37"/>
      <c r="D1152" s="37"/>
      <c r="E1152" s="37"/>
      <c r="F1152" s="37"/>
      <c r="G1152" s="37"/>
    </row>
    <row r="1153" customFormat="false" ht="15" hidden="false" customHeight="false" outlineLevel="0" collapsed="false">
      <c r="C1153" s="37"/>
      <c r="D1153" s="37"/>
      <c r="E1153" s="37"/>
      <c r="F1153" s="37"/>
      <c r="G1153" s="37"/>
    </row>
    <row r="1154" customFormat="false" ht="15" hidden="false" customHeight="false" outlineLevel="0" collapsed="false">
      <c r="C1154" s="37"/>
      <c r="D1154" s="37"/>
      <c r="E1154" s="37"/>
      <c r="F1154" s="37"/>
      <c r="G1154" s="37"/>
    </row>
    <row r="1155" customFormat="false" ht="15" hidden="false" customHeight="false" outlineLevel="0" collapsed="false">
      <c r="C1155" s="37"/>
      <c r="D1155" s="37"/>
      <c r="E1155" s="37"/>
      <c r="F1155" s="37"/>
      <c r="G1155" s="37"/>
    </row>
    <row r="1156" customFormat="false" ht="15" hidden="false" customHeight="false" outlineLevel="0" collapsed="false">
      <c r="C1156" s="37"/>
      <c r="D1156" s="37"/>
      <c r="E1156" s="37"/>
      <c r="F1156" s="37"/>
      <c r="G1156" s="37"/>
    </row>
    <row r="1157" customFormat="false" ht="15" hidden="false" customHeight="false" outlineLevel="0" collapsed="false">
      <c r="C1157" s="37"/>
      <c r="D1157" s="37"/>
      <c r="E1157" s="37"/>
      <c r="F1157" s="37"/>
      <c r="G1157" s="37"/>
    </row>
    <row r="1158" customFormat="false" ht="15" hidden="false" customHeight="false" outlineLevel="0" collapsed="false">
      <c r="C1158" s="37"/>
      <c r="D1158" s="37"/>
      <c r="E1158" s="37"/>
      <c r="F1158" s="37"/>
      <c r="G1158" s="37"/>
    </row>
    <row r="1159" customFormat="false" ht="15" hidden="false" customHeight="false" outlineLevel="0" collapsed="false">
      <c r="C1159" s="37"/>
      <c r="D1159" s="37"/>
      <c r="E1159" s="37"/>
      <c r="F1159" s="37"/>
      <c r="G1159" s="37"/>
    </row>
    <row r="1160" customFormat="false" ht="15" hidden="false" customHeight="false" outlineLevel="0" collapsed="false">
      <c r="C1160" s="37"/>
      <c r="D1160" s="37"/>
      <c r="E1160" s="37"/>
      <c r="F1160" s="37"/>
      <c r="G1160" s="37"/>
    </row>
    <row r="1161" customFormat="false" ht="15" hidden="false" customHeight="false" outlineLevel="0" collapsed="false">
      <c r="C1161" s="37"/>
      <c r="D1161" s="37"/>
      <c r="E1161" s="37"/>
      <c r="F1161" s="37"/>
      <c r="G1161" s="37"/>
    </row>
    <row r="1162" customFormat="false" ht="15" hidden="false" customHeight="false" outlineLevel="0" collapsed="false">
      <c r="C1162" s="37"/>
      <c r="D1162" s="37"/>
      <c r="E1162" s="37"/>
      <c r="F1162" s="37"/>
      <c r="G1162" s="37"/>
    </row>
    <row r="1163" customFormat="false" ht="15" hidden="false" customHeight="false" outlineLevel="0" collapsed="false">
      <c r="C1163" s="37"/>
      <c r="D1163" s="37"/>
      <c r="E1163" s="37"/>
      <c r="F1163" s="37"/>
      <c r="G1163" s="37"/>
    </row>
    <row r="1164" customFormat="false" ht="15" hidden="false" customHeight="false" outlineLevel="0" collapsed="false">
      <c r="C1164" s="37"/>
      <c r="D1164" s="37"/>
      <c r="E1164" s="37"/>
      <c r="F1164" s="37"/>
      <c r="G1164" s="37"/>
    </row>
    <row r="1165" customFormat="false" ht="15" hidden="false" customHeight="false" outlineLevel="0" collapsed="false">
      <c r="C1165" s="37"/>
      <c r="D1165" s="37"/>
      <c r="E1165" s="37"/>
      <c r="F1165" s="37"/>
      <c r="G1165" s="37"/>
    </row>
    <row r="1166" customFormat="false" ht="15" hidden="false" customHeight="false" outlineLevel="0" collapsed="false">
      <c r="C1166" s="37"/>
      <c r="D1166" s="37"/>
      <c r="E1166" s="37"/>
      <c r="F1166" s="37"/>
      <c r="G1166" s="37"/>
    </row>
    <row r="1167" customFormat="false" ht="15" hidden="false" customHeight="false" outlineLevel="0" collapsed="false">
      <c r="C1167" s="37"/>
      <c r="D1167" s="37"/>
      <c r="E1167" s="37"/>
      <c r="F1167" s="37"/>
      <c r="G1167" s="37"/>
    </row>
    <row r="1168" customFormat="false" ht="15" hidden="false" customHeight="false" outlineLevel="0" collapsed="false">
      <c r="C1168" s="37"/>
      <c r="D1168" s="37"/>
      <c r="E1168" s="37"/>
      <c r="F1168" s="37"/>
      <c r="G1168" s="37"/>
    </row>
    <row r="1169" customFormat="false" ht="15" hidden="false" customHeight="false" outlineLevel="0" collapsed="false">
      <c r="C1169" s="37"/>
      <c r="D1169" s="37"/>
      <c r="E1169" s="37"/>
      <c r="F1169" s="37"/>
      <c r="G1169" s="37"/>
    </row>
    <row r="1170" customFormat="false" ht="15" hidden="false" customHeight="false" outlineLevel="0" collapsed="false">
      <c r="C1170" s="37"/>
      <c r="D1170" s="37"/>
      <c r="E1170" s="37"/>
      <c r="F1170" s="37"/>
      <c r="G1170" s="37"/>
    </row>
    <row r="1171" customFormat="false" ht="15" hidden="false" customHeight="false" outlineLevel="0" collapsed="false">
      <c r="C1171" s="37"/>
      <c r="D1171" s="37"/>
      <c r="E1171" s="37"/>
      <c r="F1171" s="37"/>
      <c r="G1171" s="37"/>
    </row>
    <row r="1172" customFormat="false" ht="15" hidden="false" customHeight="false" outlineLevel="0" collapsed="false">
      <c r="C1172" s="37"/>
      <c r="D1172" s="37"/>
      <c r="E1172" s="37"/>
      <c r="F1172" s="37"/>
      <c r="G1172" s="37"/>
    </row>
    <row r="1173" customFormat="false" ht="15" hidden="false" customHeight="false" outlineLevel="0" collapsed="false">
      <c r="C1173" s="37"/>
      <c r="D1173" s="37"/>
      <c r="E1173" s="37"/>
      <c r="F1173" s="37"/>
      <c r="G1173" s="37"/>
    </row>
    <row r="1174" customFormat="false" ht="15" hidden="false" customHeight="false" outlineLevel="0" collapsed="false">
      <c r="C1174" s="37"/>
      <c r="D1174" s="37"/>
      <c r="E1174" s="37"/>
      <c r="F1174" s="37"/>
      <c r="G1174" s="37"/>
    </row>
    <row r="1175" customFormat="false" ht="15" hidden="false" customHeight="false" outlineLevel="0" collapsed="false">
      <c r="C1175" s="37"/>
      <c r="D1175" s="37"/>
      <c r="E1175" s="37"/>
      <c r="F1175" s="37"/>
      <c r="G1175" s="37"/>
    </row>
    <row r="1176" customFormat="false" ht="15" hidden="false" customHeight="false" outlineLevel="0" collapsed="false">
      <c r="C1176" s="37"/>
      <c r="D1176" s="37"/>
      <c r="E1176" s="37"/>
      <c r="F1176" s="37"/>
      <c r="G1176" s="37"/>
    </row>
    <row r="1177" customFormat="false" ht="15" hidden="false" customHeight="false" outlineLevel="0" collapsed="false">
      <c r="C1177" s="37"/>
      <c r="D1177" s="37"/>
      <c r="E1177" s="37"/>
      <c r="F1177" s="37"/>
      <c r="G1177" s="37"/>
    </row>
    <row r="1178" customFormat="false" ht="15" hidden="false" customHeight="false" outlineLevel="0" collapsed="false">
      <c r="C1178" s="37"/>
      <c r="D1178" s="37"/>
      <c r="E1178" s="37"/>
      <c r="F1178" s="37"/>
      <c r="G1178" s="37"/>
    </row>
    <row r="1179" customFormat="false" ht="15" hidden="false" customHeight="false" outlineLevel="0" collapsed="false">
      <c r="C1179" s="37"/>
      <c r="D1179" s="37"/>
      <c r="E1179" s="37"/>
      <c r="F1179" s="37"/>
      <c r="G1179" s="37"/>
    </row>
    <row r="1180" customFormat="false" ht="15" hidden="false" customHeight="false" outlineLevel="0" collapsed="false">
      <c r="C1180" s="37"/>
      <c r="D1180" s="37"/>
      <c r="E1180" s="37"/>
      <c r="F1180" s="37"/>
      <c r="G1180" s="37"/>
    </row>
    <row r="1181" customFormat="false" ht="15" hidden="false" customHeight="false" outlineLevel="0" collapsed="false">
      <c r="C1181" s="37"/>
      <c r="D1181" s="37"/>
      <c r="E1181" s="37"/>
      <c r="F1181" s="37"/>
      <c r="G1181" s="37"/>
    </row>
    <row r="1182" customFormat="false" ht="15" hidden="false" customHeight="false" outlineLevel="0" collapsed="false">
      <c r="C1182" s="37"/>
      <c r="D1182" s="37"/>
      <c r="E1182" s="37"/>
      <c r="F1182" s="37"/>
      <c r="G1182" s="37"/>
    </row>
    <row r="1183" customFormat="false" ht="15" hidden="false" customHeight="false" outlineLevel="0" collapsed="false">
      <c r="C1183" s="37"/>
      <c r="D1183" s="37"/>
      <c r="E1183" s="37"/>
      <c r="F1183" s="37"/>
      <c r="G1183" s="37"/>
    </row>
    <row r="1184" customFormat="false" ht="15" hidden="false" customHeight="false" outlineLevel="0" collapsed="false">
      <c r="C1184" s="37"/>
      <c r="D1184" s="37"/>
      <c r="E1184" s="37"/>
      <c r="F1184" s="37"/>
      <c r="G1184" s="37"/>
    </row>
    <row r="1185" customFormat="false" ht="15" hidden="false" customHeight="false" outlineLevel="0" collapsed="false">
      <c r="C1185" s="37"/>
      <c r="D1185" s="37"/>
      <c r="E1185" s="37"/>
      <c r="F1185" s="37"/>
      <c r="G1185" s="37"/>
    </row>
    <row r="1186" customFormat="false" ht="15" hidden="false" customHeight="false" outlineLevel="0" collapsed="false">
      <c r="C1186" s="37"/>
      <c r="D1186" s="37"/>
      <c r="E1186" s="37"/>
      <c r="F1186" s="37"/>
      <c r="G1186" s="37"/>
    </row>
    <row r="1187" customFormat="false" ht="15" hidden="false" customHeight="false" outlineLevel="0" collapsed="false">
      <c r="C1187" s="37"/>
      <c r="D1187" s="37"/>
      <c r="E1187" s="37"/>
      <c r="F1187" s="37"/>
      <c r="G1187" s="37"/>
    </row>
    <row r="1188" customFormat="false" ht="15" hidden="false" customHeight="false" outlineLevel="0" collapsed="false">
      <c r="C1188" s="37"/>
      <c r="D1188" s="37"/>
      <c r="E1188" s="37"/>
      <c r="F1188" s="37"/>
      <c r="G1188" s="37"/>
    </row>
    <row r="1189" customFormat="false" ht="15" hidden="false" customHeight="false" outlineLevel="0" collapsed="false">
      <c r="C1189" s="37"/>
      <c r="D1189" s="37"/>
      <c r="E1189" s="37"/>
      <c r="F1189" s="37"/>
      <c r="G1189" s="37"/>
    </row>
    <row r="1190" customFormat="false" ht="15" hidden="false" customHeight="false" outlineLevel="0" collapsed="false">
      <c r="C1190" s="37"/>
      <c r="D1190" s="37"/>
      <c r="E1190" s="37"/>
      <c r="F1190" s="37"/>
      <c r="G1190" s="37"/>
    </row>
    <row r="1191" customFormat="false" ht="15" hidden="false" customHeight="false" outlineLevel="0" collapsed="false">
      <c r="C1191" s="37"/>
      <c r="D1191" s="37"/>
      <c r="E1191" s="37"/>
      <c r="F1191" s="37"/>
      <c r="G1191" s="37"/>
    </row>
    <row r="1192" customFormat="false" ht="15" hidden="false" customHeight="false" outlineLevel="0" collapsed="false">
      <c r="C1192" s="37"/>
      <c r="D1192" s="37"/>
      <c r="E1192" s="37"/>
      <c r="F1192" s="37"/>
      <c r="G1192" s="37"/>
    </row>
    <row r="1193" customFormat="false" ht="15" hidden="false" customHeight="false" outlineLevel="0" collapsed="false">
      <c r="C1193" s="37"/>
      <c r="D1193" s="37"/>
      <c r="E1193" s="37"/>
      <c r="F1193" s="37"/>
      <c r="G1193" s="37"/>
    </row>
    <row r="1194" customFormat="false" ht="15" hidden="false" customHeight="false" outlineLevel="0" collapsed="false">
      <c r="C1194" s="37"/>
      <c r="D1194" s="37"/>
      <c r="E1194" s="37"/>
      <c r="F1194" s="37"/>
      <c r="G1194" s="37"/>
    </row>
    <row r="1195" customFormat="false" ht="15" hidden="false" customHeight="false" outlineLevel="0" collapsed="false">
      <c r="C1195" s="37"/>
      <c r="D1195" s="37"/>
      <c r="E1195" s="37"/>
      <c r="F1195" s="37"/>
      <c r="G1195" s="37"/>
    </row>
    <row r="1196" customFormat="false" ht="15" hidden="false" customHeight="false" outlineLevel="0" collapsed="false">
      <c r="C1196" s="37"/>
      <c r="D1196" s="37"/>
      <c r="E1196" s="37"/>
      <c r="F1196" s="37"/>
      <c r="G1196" s="37"/>
    </row>
    <row r="1197" customFormat="false" ht="15" hidden="false" customHeight="false" outlineLevel="0" collapsed="false">
      <c r="C1197" s="37"/>
      <c r="D1197" s="37"/>
      <c r="E1197" s="37"/>
      <c r="F1197" s="37"/>
      <c r="G1197" s="37"/>
    </row>
    <row r="1198" customFormat="false" ht="15" hidden="false" customHeight="false" outlineLevel="0" collapsed="false">
      <c r="C1198" s="37"/>
      <c r="D1198" s="37"/>
      <c r="E1198" s="37"/>
      <c r="F1198" s="37"/>
      <c r="G1198" s="37"/>
    </row>
    <row r="1199" customFormat="false" ht="15" hidden="false" customHeight="false" outlineLevel="0" collapsed="false">
      <c r="C1199" s="37"/>
      <c r="D1199" s="37"/>
      <c r="E1199" s="37"/>
      <c r="F1199" s="37"/>
      <c r="G1199" s="37"/>
    </row>
    <row r="1200" customFormat="false" ht="15" hidden="false" customHeight="false" outlineLevel="0" collapsed="false">
      <c r="C1200" s="37"/>
      <c r="D1200" s="37"/>
      <c r="E1200" s="37"/>
      <c r="F1200" s="37"/>
      <c r="G1200" s="37"/>
    </row>
    <row r="1201" customFormat="false" ht="15" hidden="false" customHeight="false" outlineLevel="0" collapsed="false">
      <c r="C1201" s="37"/>
      <c r="D1201" s="37"/>
      <c r="E1201" s="37"/>
      <c r="F1201" s="37"/>
      <c r="G1201" s="37"/>
    </row>
    <row r="1202" customFormat="false" ht="15" hidden="false" customHeight="false" outlineLevel="0" collapsed="false">
      <c r="C1202" s="37"/>
      <c r="D1202" s="37"/>
      <c r="E1202" s="37"/>
      <c r="F1202" s="37"/>
      <c r="G1202" s="37"/>
    </row>
    <row r="1203" customFormat="false" ht="15" hidden="false" customHeight="false" outlineLevel="0" collapsed="false">
      <c r="C1203" s="37"/>
      <c r="D1203" s="37"/>
      <c r="E1203" s="37"/>
      <c r="F1203" s="37"/>
      <c r="G1203" s="37"/>
    </row>
    <row r="1204" customFormat="false" ht="15" hidden="false" customHeight="false" outlineLevel="0" collapsed="false">
      <c r="C1204" s="37"/>
      <c r="D1204" s="37"/>
      <c r="E1204" s="37"/>
      <c r="F1204" s="37"/>
      <c r="G1204" s="37"/>
    </row>
    <row r="1205" customFormat="false" ht="15" hidden="false" customHeight="false" outlineLevel="0" collapsed="false">
      <c r="C1205" s="37"/>
      <c r="D1205" s="37"/>
      <c r="E1205" s="37"/>
      <c r="F1205" s="37"/>
      <c r="G1205" s="37"/>
    </row>
    <row r="1206" customFormat="false" ht="15" hidden="false" customHeight="false" outlineLevel="0" collapsed="false">
      <c r="C1206" s="37"/>
      <c r="D1206" s="37"/>
      <c r="E1206" s="37"/>
      <c r="F1206" s="37"/>
      <c r="G1206" s="37"/>
    </row>
    <row r="1207" customFormat="false" ht="15" hidden="false" customHeight="false" outlineLevel="0" collapsed="false">
      <c r="C1207" s="37"/>
      <c r="D1207" s="37"/>
      <c r="E1207" s="37"/>
      <c r="F1207" s="37"/>
      <c r="G1207" s="37"/>
    </row>
    <row r="1208" customFormat="false" ht="15" hidden="false" customHeight="false" outlineLevel="0" collapsed="false">
      <c r="C1208" s="37"/>
      <c r="D1208" s="37"/>
      <c r="E1208" s="37"/>
      <c r="F1208" s="37"/>
      <c r="G1208" s="37"/>
    </row>
    <row r="1209" customFormat="false" ht="15" hidden="false" customHeight="false" outlineLevel="0" collapsed="false">
      <c r="C1209" s="37"/>
      <c r="D1209" s="37"/>
      <c r="E1209" s="37"/>
      <c r="F1209" s="37"/>
      <c r="G1209" s="37"/>
    </row>
    <row r="1210" customFormat="false" ht="15" hidden="false" customHeight="false" outlineLevel="0" collapsed="false">
      <c r="C1210" s="37"/>
      <c r="D1210" s="37"/>
      <c r="E1210" s="37"/>
      <c r="F1210" s="37"/>
      <c r="G1210" s="37"/>
    </row>
    <row r="1211" customFormat="false" ht="15" hidden="false" customHeight="false" outlineLevel="0" collapsed="false">
      <c r="C1211" s="37"/>
      <c r="D1211" s="37"/>
      <c r="E1211" s="37"/>
      <c r="F1211" s="37"/>
      <c r="G1211" s="37"/>
    </row>
    <row r="1212" customFormat="false" ht="15" hidden="false" customHeight="false" outlineLevel="0" collapsed="false">
      <c r="C1212" s="37"/>
      <c r="D1212" s="37"/>
      <c r="E1212" s="37"/>
      <c r="F1212" s="37"/>
      <c r="G1212" s="37"/>
    </row>
    <row r="1213" customFormat="false" ht="15" hidden="false" customHeight="false" outlineLevel="0" collapsed="false">
      <c r="C1213" s="37"/>
      <c r="D1213" s="37"/>
      <c r="E1213" s="37"/>
      <c r="F1213" s="37"/>
      <c r="G1213" s="37"/>
    </row>
    <row r="1214" customFormat="false" ht="15" hidden="false" customHeight="false" outlineLevel="0" collapsed="false">
      <c r="C1214" s="37"/>
      <c r="D1214" s="37"/>
      <c r="E1214" s="37"/>
      <c r="F1214" s="37"/>
      <c r="G1214" s="37"/>
    </row>
    <row r="1215" customFormat="false" ht="15" hidden="false" customHeight="false" outlineLevel="0" collapsed="false">
      <c r="C1215" s="37"/>
      <c r="D1215" s="37"/>
      <c r="E1215" s="37"/>
      <c r="F1215" s="37"/>
      <c r="G1215" s="37"/>
    </row>
    <row r="1216" customFormat="false" ht="15" hidden="false" customHeight="false" outlineLevel="0" collapsed="false">
      <c r="C1216" s="37"/>
      <c r="D1216" s="37"/>
      <c r="E1216" s="37"/>
      <c r="F1216" s="37"/>
      <c r="G1216" s="37"/>
    </row>
    <row r="1217" customFormat="false" ht="15" hidden="false" customHeight="false" outlineLevel="0" collapsed="false">
      <c r="C1217" s="37"/>
      <c r="D1217" s="37"/>
      <c r="E1217" s="37"/>
      <c r="F1217" s="37"/>
      <c r="G1217" s="37"/>
    </row>
    <row r="1218" customFormat="false" ht="15" hidden="false" customHeight="false" outlineLevel="0" collapsed="false">
      <c r="C1218" s="37"/>
      <c r="D1218" s="37"/>
      <c r="E1218" s="37"/>
      <c r="F1218" s="37"/>
      <c r="G1218" s="37"/>
    </row>
    <row r="1219" customFormat="false" ht="15" hidden="false" customHeight="false" outlineLevel="0" collapsed="false">
      <c r="C1219" s="37"/>
      <c r="D1219" s="37"/>
      <c r="E1219" s="37"/>
      <c r="F1219" s="37"/>
      <c r="G1219" s="37"/>
    </row>
    <row r="1220" customFormat="false" ht="15" hidden="false" customHeight="false" outlineLevel="0" collapsed="false">
      <c r="C1220" s="37"/>
      <c r="D1220" s="37"/>
      <c r="E1220" s="37"/>
      <c r="F1220" s="37"/>
      <c r="G1220" s="37"/>
    </row>
    <row r="1221" customFormat="false" ht="15" hidden="false" customHeight="false" outlineLevel="0" collapsed="false">
      <c r="C1221" s="37"/>
      <c r="D1221" s="37"/>
      <c r="E1221" s="37"/>
      <c r="F1221" s="37"/>
      <c r="G1221" s="37"/>
    </row>
    <row r="1222" customFormat="false" ht="15" hidden="false" customHeight="false" outlineLevel="0" collapsed="false">
      <c r="C1222" s="37"/>
      <c r="D1222" s="37"/>
      <c r="E1222" s="37"/>
      <c r="F1222" s="37"/>
      <c r="G1222" s="37"/>
    </row>
    <row r="1223" customFormat="false" ht="15" hidden="false" customHeight="false" outlineLevel="0" collapsed="false">
      <c r="C1223" s="37"/>
      <c r="D1223" s="37"/>
      <c r="E1223" s="37"/>
      <c r="F1223" s="37"/>
      <c r="G1223" s="37"/>
    </row>
    <row r="1224" customFormat="false" ht="15" hidden="false" customHeight="false" outlineLevel="0" collapsed="false">
      <c r="C1224" s="37"/>
      <c r="D1224" s="37"/>
      <c r="E1224" s="37"/>
      <c r="F1224" s="37"/>
      <c r="G1224" s="37"/>
    </row>
    <row r="1225" customFormat="false" ht="15" hidden="false" customHeight="false" outlineLevel="0" collapsed="false">
      <c r="C1225" s="37"/>
      <c r="D1225" s="37"/>
      <c r="E1225" s="37"/>
      <c r="F1225" s="37"/>
      <c r="G1225" s="37"/>
    </row>
    <row r="1226" customFormat="false" ht="15" hidden="false" customHeight="false" outlineLevel="0" collapsed="false">
      <c r="C1226" s="37"/>
      <c r="D1226" s="37"/>
      <c r="E1226" s="37"/>
      <c r="F1226" s="37"/>
      <c r="G1226" s="37"/>
    </row>
    <row r="1227" customFormat="false" ht="15" hidden="false" customHeight="false" outlineLevel="0" collapsed="false">
      <c r="C1227" s="37"/>
      <c r="D1227" s="37"/>
      <c r="E1227" s="37"/>
      <c r="F1227" s="37"/>
      <c r="G1227" s="37"/>
    </row>
    <row r="1228" customFormat="false" ht="15" hidden="false" customHeight="false" outlineLevel="0" collapsed="false">
      <c r="C1228" s="37"/>
      <c r="D1228" s="37"/>
      <c r="E1228" s="37"/>
      <c r="F1228" s="37"/>
      <c r="G1228" s="37"/>
    </row>
    <row r="1229" customFormat="false" ht="15" hidden="false" customHeight="false" outlineLevel="0" collapsed="false">
      <c r="C1229" s="37"/>
      <c r="D1229" s="37"/>
      <c r="E1229" s="37"/>
      <c r="F1229" s="37"/>
      <c r="G1229" s="37"/>
    </row>
    <row r="1230" customFormat="false" ht="15" hidden="false" customHeight="false" outlineLevel="0" collapsed="false">
      <c r="C1230" s="37"/>
      <c r="D1230" s="37"/>
      <c r="E1230" s="37"/>
      <c r="F1230" s="37"/>
      <c r="G1230" s="37"/>
    </row>
    <row r="1231" customFormat="false" ht="15" hidden="false" customHeight="false" outlineLevel="0" collapsed="false">
      <c r="C1231" s="37"/>
      <c r="D1231" s="37"/>
      <c r="E1231" s="37"/>
      <c r="F1231" s="37"/>
      <c r="G1231" s="37"/>
    </row>
    <row r="1232" customFormat="false" ht="15" hidden="false" customHeight="false" outlineLevel="0" collapsed="false">
      <c r="C1232" s="37"/>
      <c r="D1232" s="37"/>
      <c r="E1232" s="37"/>
      <c r="F1232" s="37"/>
      <c r="G1232" s="37"/>
    </row>
    <row r="1233" customFormat="false" ht="15" hidden="false" customHeight="false" outlineLevel="0" collapsed="false">
      <c r="C1233" s="37"/>
      <c r="D1233" s="37"/>
      <c r="E1233" s="37"/>
      <c r="F1233" s="37"/>
      <c r="G1233" s="37"/>
    </row>
    <row r="1234" customFormat="false" ht="15" hidden="false" customHeight="false" outlineLevel="0" collapsed="false">
      <c r="C1234" s="37"/>
      <c r="D1234" s="37"/>
      <c r="E1234" s="37"/>
      <c r="F1234" s="37"/>
      <c r="G1234" s="37"/>
    </row>
    <row r="1235" customFormat="false" ht="15" hidden="false" customHeight="false" outlineLevel="0" collapsed="false">
      <c r="C1235" s="37"/>
      <c r="D1235" s="37"/>
      <c r="E1235" s="37"/>
      <c r="F1235" s="37"/>
      <c r="G1235" s="37"/>
    </row>
    <row r="1236" customFormat="false" ht="15" hidden="false" customHeight="false" outlineLevel="0" collapsed="false">
      <c r="C1236" s="37"/>
      <c r="D1236" s="37"/>
      <c r="E1236" s="37"/>
      <c r="F1236" s="37"/>
      <c r="G1236" s="37"/>
    </row>
    <row r="1237" customFormat="false" ht="15" hidden="false" customHeight="false" outlineLevel="0" collapsed="false">
      <c r="C1237" s="37"/>
      <c r="D1237" s="37"/>
      <c r="E1237" s="37"/>
      <c r="F1237" s="37"/>
      <c r="G1237" s="37"/>
    </row>
    <row r="1238" customFormat="false" ht="15" hidden="false" customHeight="false" outlineLevel="0" collapsed="false">
      <c r="C1238" s="37"/>
      <c r="D1238" s="37"/>
      <c r="E1238" s="37"/>
      <c r="F1238" s="37"/>
      <c r="G1238" s="37"/>
    </row>
    <row r="1239" customFormat="false" ht="15" hidden="false" customHeight="false" outlineLevel="0" collapsed="false">
      <c r="C1239" s="37"/>
      <c r="D1239" s="37"/>
      <c r="E1239" s="37"/>
      <c r="F1239" s="37"/>
      <c r="G1239" s="37"/>
    </row>
    <row r="1240" customFormat="false" ht="15" hidden="false" customHeight="false" outlineLevel="0" collapsed="false">
      <c r="C1240" s="37"/>
      <c r="D1240" s="37"/>
      <c r="E1240" s="37"/>
      <c r="F1240" s="37"/>
      <c r="G1240" s="37"/>
    </row>
    <row r="1241" customFormat="false" ht="15" hidden="false" customHeight="false" outlineLevel="0" collapsed="false">
      <c r="C1241" s="37"/>
      <c r="D1241" s="37"/>
      <c r="E1241" s="37"/>
      <c r="F1241" s="37"/>
      <c r="G1241" s="37"/>
    </row>
    <row r="1242" customFormat="false" ht="15" hidden="false" customHeight="false" outlineLevel="0" collapsed="false">
      <c r="C1242" s="37"/>
      <c r="D1242" s="37"/>
      <c r="E1242" s="37"/>
      <c r="F1242" s="37"/>
      <c r="G1242" s="37"/>
    </row>
    <row r="1243" customFormat="false" ht="15" hidden="false" customHeight="false" outlineLevel="0" collapsed="false">
      <c r="C1243" s="37"/>
      <c r="D1243" s="37"/>
      <c r="E1243" s="37"/>
      <c r="F1243" s="37"/>
      <c r="G1243" s="37"/>
    </row>
    <row r="1244" customFormat="false" ht="15" hidden="false" customHeight="false" outlineLevel="0" collapsed="false">
      <c r="C1244" s="37"/>
      <c r="D1244" s="37"/>
      <c r="E1244" s="37"/>
      <c r="F1244" s="37"/>
      <c r="G1244" s="37"/>
    </row>
    <row r="1245" customFormat="false" ht="15" hidden="false" customHeight="false" outlineLevel="0" collapsed="false">
      <c r="C1245" s="37"/>
      <c r="D1245" s="37"/>
      <c r="E1245" s="37"/>
      <c r="F1245" s="37"/>
      <c r="G1245" s="37"/>
    </row>
    <row r="1246" customFormat="false" ht="15" hidden="false" customHeight="false" outlineLevel="0" collapsed="false">
      <c r="C1246" s="37"/>
      <c r="D1246" s="37"/>
      <c r="E1246" s="37"/>
      <c r="F1246" s="37"/>
      <c r="G1246" s="37"/>
    </row>
    <row r="1247" customFormat="false" ht="15" hidden="false" customHeight="false" outlineLevel="0" collapsed="false">
      <c r="C1247" s="37"/>
      <c r="D1247" s="37"/>
      <c r="E1247" s="37"/>
      <c r="F1247" s="37"/>
      <c r="G1247" s="37"/>
    </row>
    <row r="1248" customFormat="false" ht="15" hidden="false" customHeight="false" outlineLevel="0" collapsed="false">
      <c r="C1248" s="37"/>
      <c r="D1248" s="37"/>
      <c r="E1248" s="37"/>
      <c r="F1248" s="37"/>
      <c r="G1248" s="37"/>
    </row>
    <row r="1249" customFormat="false" ht="15" hidden="false" customHeight="false" outlineLevel="0" collapsed="false">
      <c r="C1249" s="37"/>
      <c r="D1249" s="37"/>
      <c r="E1249" s="37"/>
      <c r="F1249" s="37"/>
      <c r="G1249" s="37"/>
    </row>
    <row r="1250" customFormat="false" ht="15" hidden="false" customHeight="false" outlineLevel="0" collapsed="false">
      <c r="C1250" s="37"/>
      <c r="D1250" s="37"/>
      <c r="E1250" s="37"/>
      <c r="F1250" s="37"/>
      <c r="G1250" s="37"/>
    </row>
    <row r="1251" customFormat="false" ht="15" hidden="false" customHeight="false" outlineLevel="0" collapsed="false">
      <c r="C1251" s="37"/>
      <c r="D1251" s="37"/>
      <c r="E1251" s="37"/>
      <c r="F1251" s="37"/>
      <c r="G1251" s="37"/>
    </row>
    <row r="1252" customFormat="false" ht="15" hidden="false" customHeight="false" outlineLevel="0" collapsed="false">
      <c r="C1252" s="37"/>
      <c r="D1252" s="37"/>
      <c r="E1252" s="37"/>
      <c r="F1252" s="37"/>
      <c r="G1252" s="37"/>
    </row>
    <row r="1253" customFormat="false" ht="15" hidden="false" customHeight="false" outlineLevel="0" collapsed="false">
      <c r="C1253" s="37"/>
      <c r="D1253" s="37"/>
      <c r="E1253" s="37"/>
      <c r="F1253" s="37"/>
      <c r="G1253" s="37"/>
    </row>
    <row r="1254" customFormat="false" ht="15" hidden="false" customHeight="false" outlineLevel="0" collapsed="false">
      <c r="C1254" s="37"/>
      <c r="D1254" s="37"/>
      <c r="E1254" s="37"/>
      <c r="F1254" s="37"/>
      <c r="G1254" s="37"/>
    </row>
    <row r="1255" customFormat="false" ht="15" hidden="false" customHeight="false" outlineLevel="0" collapsed="false">
      <c r="C1255" s="37"/>
      <c r="D1255" s="37"/>
      <c r="E1255" s="37"/>
      <c r="F1255" s="37"/>
      <c r="G1255" s="37"/>
    </row>
    <row r="1256" customFormat="false" ht="15" hidden="false" customHeight="false" outlineLevel="0" collapsed="false">
      <c r="C1256" s="37"/>
      <c r="D1256" s="37"/>
      <c r="E1256" s="37"/>
      <c r="F1256" s="37"/>
      <c r="G1256" s="37"/>
    </row>
    <row r="1257" customFormat="false" ht="15" hidden="false" customHeight="false" outlineLevel="0" collapsed="false">
      <c r="C1257" s="37"/>
      <c r="D1257" s="37"/>
      <c r="E1257" s="37"/>
      <c r="F1257" s="37"/>
      <c r="G1257" s="37"/>
    </row>
    <row r="1258" customFormat="false" ht="15" hidden="false" customHeight="false" outlineLevel="0" collapsed="false">
      <c r="C1258" s="37"/>
      <c r="D1258" s="37"/>
      <c r="E1258" s="37"/>
      <c r="F1258" s="37"/>
      <c r="G1258" s="37"/>
    </row>
    <row r="1259" customFormat="false" ht="15" hidden="false" customHeight="false" outlineLevel="0" collapsed="false">
      <c r="C1259" s="37"/>
      <c r="D1259" s="37"/>
      <c r="E1259" s="37"/>
      <c r="F1259" s="37"/>
      <c r="G1259" s="37"/>
    </row>
    <row r="1260" customFormat="false" ht="15" hidden="false" customHeight="false" outlineLevel="0" collapsed="false">
      <c r="C1260" s="37"/>
      <c r="D1260" s="37"/>
      <c r="E1260" s="37"/>
      <c r="F1260" s="37"/>
      <c r="G1260" s="37"/>
    </row>
    <row r="1261" customFormat="false" ht="15" hidden="false" customHeight="false" outlineLevel="0" collapsed="false">
      <c r="C1261" s="37"/>
      <c r="D1261" s="37"/>
      <c r="E1261" s="37"/>
      <c r="F1261" s="37"/>
      <c r="G1261" s="37"/>
    </row>
    <row r="1262" customFormat="false" ht="15" hidden="false" customHeight="false" outlineLevel="0" collapsed="false">
      <c r="C1262" s="37"/>
      <c r="D1262" s="37"/>
      <c r="E1262" s="37"/>
      <c r="F1262" s="37"/>
      <c r="G1262" s="37"/>
    </row>
    <row r="1263" customFormat="false" ht="15" hidden="false" customHeight="false" outlineLevel="0" collapsed="false">
      <c r="C1263" s="37"/>
      <c r="D1263" s="37"/>
      <c r="E1263" s="37"/>
      <c r="F1263" s="37"/>
      <c r="G1263" s="37"/>
    </row>
    <row r="1264" customFormat="false" ht="15" hidden="false" customHeight="false" outlineLevel="0" collapsed="false">
      <c r="C1264" s="37"/>
      <c r="D1264" s="37"/>
      <c r="E1264" s="37"/>
      <c r="F1264" s="37"/>
      <c r="G1264" s="37"/>
    </row>
    <row r="1265" customFormat="false" ht="15" hidden="false" customHeight="false" outlineLevel="0" collapsed="false">
      <c r="C1265" s="37"/>
      <c r="D1265" s="37"/>
      <c r="E1265" s="37"/>
      <c r="F1265" s="37"/>
      <c r="G1265" s="37"/>
    </row>
    <row r="1266" customFormat="false" ht="15" hidden="false" customHeight="false" outlineLevel="0" collapsed="false">
      <c r="C1266" s="37"/>
      <c r="D1266" s="37"/>
      <c r="E1266" s="37"/>
      <c r="F1266" s="37"/>
      <c r="G1266" s="37"/>
    </row>
    <row r="1267" customFormat="false" ht="15" hidden="false" customHeight="false" outlineLevel="0" collapsed="false">
      <c r="C1267" s="37"/>
      <c r="D1267" s="37"/>
      <c r="E1267" s="37"/>
      <c r="F1267" s="37"/>
      <c r="G1267" s="37"/>
    </row>
    <row r="1268" customFormat="false" ht="15" hidden="false" customHeight="false" outlineLevel="0" collapsed="false">
      <c r="C1268" s="37"/>
      <c r="D1268" s="37"/>
      <c r="E1268" s="37"/>
      <c r="F1268" s="37"/>
      <c r="G1268" s="37"/>
    </row>
    <row r="1269" customFormat="false" ht="15" hidden="false" customHeight="false" outlineLevel="0" collapsed="false">
      <c r="C1269" s="37"/>
      <c r="D1269" s="37"/>
      <c r="E1269" s="37"/>
      <c r="F1269" s="37"/>
      <c r="G1269" s="37"/>
    </row>
    <row r="1270" customFormat="false" ht="15" hidden="false" customHeight="false" outlineLevel="0" collapsed="false">
      <c r="C1270" s="37"/>
      <c r="D1270" s="37"/>
      <c r="E1270" s="37"/>
      <c r="F1270" s="37"/>
      <c r="G1270" s="37"/>
    </row>
    <row r="1271" customFormat="false" ht="15" hidden="false" customHeight="false" outlineLevel="0" collapsed="false">
      <c r="C1271" s="37"/>
      <c r="D1271" s="37"/>
      <c r="E1271" s="37"/>
      <c r="F1271" s="37"/>
      <c r="G1271" s="37"/>
    </row>
    <row r="1272" customFormat="false" ht="15" hidden="false" customHeight="false" outlineLevel="0" collapsed="false">
      <c r="C1272" s="37"/>
      <c r="D1272" s="37"/>
      <c r="E1272" s="37"/>
      <c r="F1272" s="37"/>
      <c r="G1272" s="37"/>
    </row>
    <row r="1273" customFormat="false" ht="15" hidden="false" customHeight="false" outlineLevel="0" collapsed="false">
      <c r="C1273" s="37"/>
      <c r="D1273" s="37"/>
      <c r="E1273" s="37"/>
      <c r="F1273" s="37"/>
      <c r="G1273" s="37"/>
    </row>
    <row r="1274" customFormat="false" ht="15" hidden="false" customHeight="false" outlineLevel="0" collapsed="false">
      <c r="C1274" s="37"/>
      <c r="D1274" s="37"/>
      <c r="E1274" s="37"/>
      <c r="F1274" s="37"/>
      <c r="G1274" s="37"/>
    </row>
    <row r="1275" customFormat="false" ht="15" hidden="false" customHeight="false" outlineLevel="0" collapsed="false">
      <c r="C1275" s="37"/>
      <c r="D1275" s="37"/>
      <c r="E1275" s="37"/>
      <c r="F1275" s="37"/>
      <c r="G1275" s="37"/>
    </row>
    <row r="1276" customFormat="false" ht="15" hidden="false" customHeight="false" outlineLevel="0" collapsed="false">
      <c r="C1276" s="37"/>
      <c r="D1276" s="37"/>
      <c r="E1276" s="37"/>
      <c r="F1276" s="37"/>
      <c r="G1276" s="37"/>
    </row>
    <row r="1277" customFormat="false" ht="15" hidden="false" customHeight="false" outlineLevel="0" collapsed="false">
      <c r="C1277" s="37"/>
      <c r="D1277" s="37"/>
      <c r="E1277" s="37"/>
      <c r="F1277" s="37"/>
      <c r="G1277" s="37"/>
    </row>
    <row r="1278" customFormat="false" ht="15" hidden="false" customHeight="false" outlineLevel="0" collapsed="false">
      <c r="C1278" s="37"/>
      <c r="D1278" s="37"/>
      <c r="E1278" s="37"/>
      <c r="F1278" s="37"/>
      <c r="G1278" s="37"/>
    </row>
    <row r="1279" customFormat="false" ht="15" hidden="false" customHeight="false" outlineLevel="0" collapsed="false">
      <c r="C1279" s="37"/>
      <c r="D1279" s="37"/>
      <c r="E1279" s="37"/>
      <c r="F1279" s="37"/>
      <c r="G1279" s="37"/>
    </row>
    <row r="1280" customFormat="false" ht="15" hidden="false" customHeight="false" outlineLevel="0" collapsed="false">
      <c r="C1280" s="37"/>
      <c r="D1280" s="37"/>
      <c r="E1280" s="37"/>
      <c r="F1280" s="37"/>
      <c r="G1280" s="37"/>
    </row>
    <row r="1281" customFormat="false" ht="15" hidden="false" customHeight="false" outlineLevel="0" collapsed="false">
      <c r="C1281" s="37"/>
      <c r="D1281" s="37"/>
      <c r="E1281" s="37"/>
      <c r="F1281" s="37"/>
      <c r="G1281" s="37"/>
    </row>
    <row r="1282" customFormat="false" ht="15" hidden="false" customHeight="false" outlineLevel="0" collapsed="false">
      <c r="C1282" s="37"/>
      <c r="D1282" s="37"/>
      <c r="E1282" s="37"/>
      <c r="F1282" s="37"/>
      <c r="G1282" s="37"/>
    </row>
    <row r="1283" customFormat="false" ht="15" hidden="false" customHeight="false" outlineLevel="0" collapsed="false">
      <c r="C1283" s="37"/>
      <c r="D1283" s="37"/>
      <c r="E1283" s="37"/>
      <c r="F1283" s="37"/>
      <c r="G1283" s="37"/>
    </row>
    <row r="1284" customFormat="false" ht="15" hidden="false" customHeight="false" outlineLevel="0" collapsed="false">
      <c r="C1284" s="37"/>
      <c r="D1284" s="37"/>
      <c r="E1284" s="37"/>
      <c r="F1284" s="37"/>
      <c r="G1284" s="37"/>
    </row>
    <row r="1285" customFormat="false" ht="15" hidden="false" customHeight="false" outlineLevel="0" collapsed="false">
      <c r="C1285" s="37"/>
      <c r="D1285" s="37"/>
      <c r="E1285" s="37"/>
      <c r="F1285" s="37"/>
      <c r="G1285" s="37"/>
    </row>
    <row r="1286" customFormat="false" ht="15" hidden="false" customHeight="false" outlineLevel="0" collapsed="false">
      <c r="C1286" s="37"/>
      <c r="D1286" s="37"/>
      <c r="E1286" s="37"/>
      <c r="F1286" s="37"/>
      <c r="G1286" s="37"/>
    </row>
    <row r="1287" customFormat="false" ht="15" hidden="false" customHeight="false" outlineLevel="0" collapsed="false">
      <c r="C1287" s="37"/>
      <c r="D1287" s="37"/>
      <c r="E1287" s="37"/>
      <c r="F1287" s="37"/>
      <c r="G1287" s="37"/>
    </row>
    <row r="1288" customFormat="false" ht="15" hidden="false" customHeight="false" outlineLevel="0" collapsed="false">
      <c r="C1288" s="37"/>
      <c r="D1288" s="37"/>
      <c r="E1288" s="37"/>
      <c r="F1288" s="37"/>
      <c r="G1288" s="37"/>
    </row>
    <row r="1289" customFormat="false" ht="15" hidden="false" customHeight="false" outlineLevel="0" collapsed="false">
      <c r="C1289" s="37"/>
      <c r="D1289" s="37"/>
      <c r="E1289" s="37"/>
      <c r="F1289" s="37"/>
      <c r="G1289" s="37"/>
    </row>
    <row r="1290" customFormat="false" ht="15" hidden="false" customHeight="false" outlineLevel="0" collapsed="false">
      <c r="C1290" s="37"/>
      <c r="D1290" s="37"/>
      <c r="E1290" s="37"/>
      <c r="F1290" s="37"/>
      <c r="G1290" s="37"/>
    </row>
    <row r="1291" customFormat="false" ht="15" hidden="false" customHeight="false" outlineLevel="0" collapsed="false">
      <c r="C1291" s="37"/>
      <c r="D1291" s="37"/>
      <c r="E1291" s="37"/>
      <c r="F1291" s="37"/>
      <c r="G1291" s="37"/>
    </row>
    <row r="1292" customFormat="false" ht="15" hidden="false" customHeight="false" outlineLevel="0" collapsed="false">
      <c r="C1292" s="37"/>
      <c r="D1292" s="37"/>
      <c r="E1292" s="37"/>
      <c r="F1292" s="37"/>
      <c r="G1292" s="37"/>
    </row>
    <row r="1293" customFormat="false" ht="15" hidden="false" customHeight="false" outlineLevel="0" collapsed="false">
      <c r="C1293" s="37"/>
      <c r="D1293" s="37"/>
      <c r="E1293" s="37"/>
      <c r="F1293" s="37"/>
      <c r="G1293" s="37"/>
    </row>
    <row r="1294" customFormat="false" ht="15" hidden="false" customHeight="false" outlineLevel="0" collapsed="false">
      <c r="C1294" s="37"/>
      <c r="D1294" s="37"/>
      <c r="E1294" s="37"/>
      <c r="F1294" s="37"/>
      <c r="G1294" s="37"/>
    </row>
    <row r="1295" customFormat="false" ht="15" hidden="false" customHeight="false" outlineLevel="0" collapsed="false">
      <c r="C1295" s="37"/>
      <c r="D1295" s="37"/>
      <c r="E1295" s="37"/>
      <c r="F1295" s="37"/>
      <c r="G1295" s="37"/>
    </row>
    <row r="1296" customFormat="false" ht="15" hidden="false" customHeight="false" outlineLevel="0" collapsed="false">
      <c r="C1296" s="37"/>
      <c r="D1296" s="37"/>
      <c r="E1296" s="37"/>
      <c r="F1296" s="37"/>
      <c r="G1296" s="37"/>
    </row>
    <row r="1297" customFormat="false" ht="15" hidden="false" customHeight="false" outlineLevel="0" collapsed="false">
      <c r="C1297" s="37"/>
      <c r="D1297" s="37"/>
      <c r="E1297" s="37"/>
      <c r="F1297" s="37"/>
      <c r="G1297" s="37"/>
    </row>
    <row r="1298" customFormat="false" ht="15" hidden="false" customHeight="false" outlineLevel="0" collapsed="false">
      <c r="C1298" s="37"/>
      <c r="D1298" s="37"/>
      <c r="E1298" s="37"/>
      <c r="F1298" s="37"/>
      <c r="G1298" s="37"/>
    </row>
    <row r="1299" customFormat="false" ht="15" hidden="false" customHeight="false" outlineLevel="0" collapsed="false">
      <c r="C1299" s="37"/>
      <c r="D1299" s="37"/>
      <c r="E1299" s="37"/>
      <c r="F1299" s="37"/>
      <c r="G1299" s="37"/>
    </row>
    <row r="1300" customFormat="false" ht="15" hidden="false" customHeight="false" outlineLevel="0" collapsed="false">
      <c r="C1300" s="37"/>
      <c r="D1300" s="37"/>
      <c r="E1300" s="37"/>
      <c r="F1300" s="37"/>
      <c r="G1300" s="37"/>
    </row>
    <row r="1301" customFormat="false" ht="15" hidden="false" customHeight="false" outlineLevel="0" collapsed="false">
      <c r="C1301" s="37"/>
      <c r="D1301" s="37"/>
      <c r="E1301" s="37"/>
      <c r="F1301" s="37"/>
      <c r="G1301" s="37"/>
    </row>
    <row r="1302" customFormat="false" ht="15" hidden="false" customHeight="false" outlineLevel="0" collapsed="false">
      <c r="C1302" s="37"/>
      <c r="D1302" s="37"/>
      <c r="E1302" s="37"/>
      <c r="F1302" s="37"/>
      <c r="G1302" s="37"/>
    </row>
    <row r="1303" customFormat="false" ht="15" hidden="false" customHeight="false" outlineLevel="0" collapsed="false">
      <c r="C1303" s="37"/>
      <c r="D1303" s="37"/>
      <c r="E1303" s="37"/>
      <c r="F1303" s="37"/>
      <c r="G1303" s="37"/>
    </row>
    <row r="1304" customFormat="false" ht="15" hidden="false" customHeight="false" outlineLevel="0" collapsed="false">
      <c r="C1304" s="37"/>
      <c r="D1304" s="37"/>
      <c r="E1304" s="37"/>
      <c r="F1304" s="37"/>
      <c r="G1304" s="37"/>
    </row>
    <row r="1305" customFormat="false" ht="15" hidden="false" customHeight="false" outlineLevel="0" collapsed="false">
      <c r="C1305" s="37"/>
      <c r="D1305" s="37"/>
      <c r="E1305" s="37"/>
      <c r="F1305" s="37"/>
      <c r="G1305" s="37"/>
    </row>
    <row r="1306" customFormat="false" ht="15" hidden="false" customHeight="false" outlineLevel="0" collapsed="false">
      <c r="C1306" s="37"/>
      <c r="D1306" s="37"/>
      <c r="E1306" s="37"/>
      <c r="F1306" s="37"/>
      <c r="G1306" s="37"/>
    </row>
    <row r="1307" customFormat="false" ht="15" hidden="false" customHeight="false" outlineLevel="0" collapsed="false">
      <c r="C1307" s="37"/>
      <c r="D1307" s="37"/>
      <c r="E1307" s="37"/>
      <c r="F1307" s="37"/>
      <c r="G1307" s="37"/>
    </row>
    <row r="1308" customFormat="false" ht="15" hidden="false" customHeight="false" outlineLevel="0" collapsed="false">
      <c r="C1308" s="37"/>
      <c r="D1308" s="37"/>
      <c r="E1308" s="37"/>
      <c r="F1308" s="37"/>
      <c r="G1308" s="37"/>
    </row>
    <row r="1309" customFormat="false" ht="15" hidden="false" customHeight="false" outlineLevel="0" collapsed="false">
      <c r="C1309" s="37"/>
      <c r="D1309" s="37"/>
      <c r="E1309" s="37"/>
      <c r="F1309" s="37"/>
      <c r="G1309" s="37"/>
    </row>
    <row r="1310" customFormat="false" ht="15" hidden="false" customHeight="false" outlineLevel="0" collapsed="false">
      <c r="C1310" s="37"/>
      <c r="D1310" s="37"/>
      <c r="E1310" s="37"/>
      <c r="F1310" s="37"/>
      <c r="G1310" s="37"/>
    </row>
    <row r="1311" customFormat="false" ht="15" hidden="false" customHeight="false" outlineLevel="0" collapsed="false">
      <c r="C1311" s="37"/>
      <c r="D1311" s="37"/>
      <c r="E1311" s="37"/>
      <c r="F1311" s="37"/>
      <c r="G1311" s="37"/>
    </row>
    <row r="1312" customFormat="false" ht="15" hidden="false" customHeight="false" outlineLevel="0" collapsed="false">
      <c r="C1312" s="37"/>
      <c r="D1312" s="37"/>
      <c r="E1312" s="37"/>
      <c r="F1312" s="37"/>
      <c r="G1312" s="37"/>
    </row>
    <row r="1313" customFormat="false" ht="15" hidden="false" customHeight="false" outlineLevel="0" collapsed="false">
      <c r="C1313" s="37"/>
      <c r="D1313" s="37"/>
      <c r="E1313" s="37"/>
      <c r="F1313" s="37"/>
      <c r="G1313" s="37"/>
    </row>
    <row r="1314" customFormat="false" ht="15" hidden="false" customHeight="false" outlineLevel="0" collapsed="false">
      <c r="C1314" s="37"/>
      <c r="D1314" s="37"/>
      <c r="E1314" s="37"/>
      <c r="F1314" s="37"/>
      <c r="G1314" s="37"/>
    </row>
    <row r="1315" customFormat="false" ht="15" hidden="false" customHeight="false" outlineLevel="0" collapsed="false">
      <c r="C1315" s="37"/>
      <c r="D1315" s="37"/>
      <c r="E1315" s="37"/>
      <c r="F1315" s="37"/>
      <c r="G1315" s="37"/>
    </row>
    <row r="1316" customFormat="false" ht="15" hidden="false" customHeight="false" outlineLevel="0" collapsed="false">
      <c r="C1316" s="37"/>
      <c r="D1316" s="37"/>
      <c r="E1316" s="37"/>
      <c r="F1316" s="37"/>
      <c r="G1316" s="37"/>
    </row>
    <row r="1317" customFormat="false" ht="15" hidden="false" customHeight="false" outlineLevel="0" collapsed="false">
      <c r="C1317" s="37"/>
      <c r="D1317" s="37"/>
      <c r="E1317" s="37"/>
      <c r="F1317" s="37"/>
      <c r="G1317" s="37"/>
    </row>
    <row r="1318" customFormat="false" ht="15" hidden="false" customHeight="false" outlineLevel="0" collapsed="false">
      <c r="C1318" s="37"/>
      <c r="D1318" s="37"/>
      <c r="E1318" s="37"/>
      <c r="F1318" s="37"/>
      <c r="G1318" s="37"/>
    </row>
    <row r="1319" customFormat="false" ht="15" hidden="false" customHeight="false" outlineLevel="0" collapsed="false">
      <c r="C1319" s="37"/>
      <c r="D1319" s="37"/>
      <c r="E1319" s="37"/>
      <c r="F1319" s="37"/>
      <c r="G1319" s="37"/>
    </row>
    <row r="1320" customFormat="false" ht="15" hidden="false" customHeight="false" outlineLevel="0" collapsed="false">
      <c r="C1320" s="37"/>
      <c r="D1320" s="37"/>
      <c r="E1320" s="37"/>
      <c r="F1320" s="37"/>
      <c r="G1320" s="37"/>
    </row>
    <row r="1321" customFormat="false" ht="15" hidden="false" customHeight="false" outlineLevel="0" collapsed="false">
      <c r="C1321" s="37"/>
      <c r="D1321" s="37"/>
      <c r="E1321" s="37"/>
      <c r="F1321" s="37"/>
      <c r="G1321" s="37"/>
    </row>
    <row r="1322" customFormat="false" ht="15" hidden="false" customHeight="false" outlineLevel="0" collapsed="false">
      <c r="C1322" s="37"/>
      <c r="D1322" s="37"/>
      <c r="E1322" s="37"/>
      <c r="F1322" s="37"/>
      <c r="G1322" s="37"/>
    </row>
    <row r="1323" customFormat="false" ht="15" hidden="false" customHeight="false" outlineLevel="0" collapsed="false">
      <c r="C1323" s="37"/>
      <c r="D1323" s="37"/>
      <c r="E1323" s="37"/>
      <c r="F1323" s="37"/>
      <c r="G1323" s="37"/>
    </row>
    <row r="1324" customFormat="false" ht="15" hidden="false" customHeight="false" outlineLevel="0" collapsed="false">
      <c r="C1324" s="37"/>
      <c r="D1324" s="37"/>
      <c r="E1324" s="37"/>
      <c r="F1324" s="37"/>
      <c r="G1324" s="37"/>
    </row>
    <row r="1325" customFormat="false" ht="15" hidden="false" customHeight="false" outlineLevel="0" collapsed="false">
      <c r="C1325" s="37"/>
      <c r="D1325" s="37"/>
      <c r="E1325" s="37"/>
      <c r="F1325" s="37"/>
      <c r="G1325" s="37"/>
    </row>
    <row r="1326" customFormat="false" ht="15" hidden="false" customHeight="false" outlineLevel="0" collapsed="false">
      <c r="C1326" s="37"/>
      <c r="D1326" s="37"/>
      <c r="E1326" s="37"/>
      <c r="F1326" s="37"/>
      <c r="G1326" s="37"/>
    </row>
    <row r="1327" customFormat="false" ht="15" hidden="false" customHeight="false" outlineLevel="0" collapsed="false">
      <c r="C1327" s="37"/>
      <c r="D1327" s="37"/>
      <c r="E1327" s="37"/>
      <c r="F1327" s="37"/>
      <c r="G1327" s="37"/>
    </row>
    <row r="1328" customFormat="false" ht="15" hidden="false" customHeight="false" outlineLevel="0" collapsed="false">
      <c r="C1328" s="37"/>
      <c r="D1328" s="37"/>
      <c r="E1328" s="37"/>
      <c r="F1328" s="37"/>
      <c r="G1328" s="37"/>
    </row>
    <row r="1329" customFormat="false" ht="15" hidden="false" customHeight="false" outlineLevel="0" collapsed="false">
      <c r="C1329" s="37"/>
      <c r="D1329" s="37"/>
      <c r="E1329" s="37"/>
      <c r="F1329" s="37"/>
      <c r="G1329" s="37"/>
    </row>
    <row r="1330" customFormat="false" ht="15" hidden="false" customHeight="false" outlineLevel="0" collapsed="false">
      <c r="C1330" s="37"/>
      <c r="D1330" s="37"/>
      <c r="E1330" s="37"/>
      <c r="F1330" s="37"/>
      <c r="G1330" s="37"/>
    </row>
    <row r="1331" customFormat="false" ht="15" hidden="false" customHeight="false" outlineLevel="0" collapsed="false">
      <c r="C1331" s="37"/>
      <c r="D1331" s="37"/>
      <c r="E1331" s="37"/>
      <c r="F1331" s="37"/>
      <c r="G1331" s="37"/>
    </row>
    <row r="1332" customFormat="false" ht="15" hidden="false" customHeight="false" outlineLevel="0" collapsed="false">
      <c r="C1332" s="37"/>
      <c r="D1332" s="37"/>
      <c r="E1332" s="37"/>
      <c r="F1332" s="37"/>
      <c r="G1332" s="37"/>
    </row>
    <row r="1333" customFormat="false" ht="15" hidden="false" customHeight="false" outlineLevel="0" collapsed="false">
      <c r="C1333" s="37"/>
      <c r="D1333" s="37"/>
      <c r="E1333" s="37"/>
      <c r="F1333" s="37"/>
      <c r="G1333" s="37"/>
    </row>
    <row r="1334" customFormat="false" ht="15" hidden="false" customHeight="false" outlineLevel="0" collapsed="false">
      <c r="C1334" s="37"/>
      <c r="D1334" s="37"/>
      <c r="E1334" s="37"/>
      <c r="F1334" s="37"/>
      <c r="G1334" s="37"/>
    </row>
    <row r="1335" customFormat="false" ht="15" hidden="false" customHeight="false" outlineLevel="0" collapsed="false">
      <c r="C1335" s="37"/>
      <c r="D1335" s="37"/>
      <c r="E1335" s="37"/>
      <c r="F1335" s="37"/>
      <c r="G1335" s="37"/>
    </row>
    <row r="1336" customFormat="false" ht="15" hidden="false" customHeight="false" outlineLevel="0" collapsed="false">
      <c r="C1336" s="37"/>
      <c r="D1336" s="37"/>
      <c r="E1336" s="37"/>
      <c r="F1336" s="37"/>
      <c r="G1336" s="37"/>
    </row>
    <row r="1337" customFormat="false" ht="15" hidden="false" customHeight="false" outlineLevel="0" collapsed="false">
      <c r="C1337" s="37"/>
      <c r="D1337" s="37"/>
      <c r="E1337" s="37"/>
      <c r="F1337" s="37"/>
      <c r="G1337" s="37"/>
    </row>
    <row r="1338" customFormat="false" ht="15" hidden="false" customHeight="false" outlineLevel="0" collapsed="false">
      <c r="C1338" s="37"/>
      <c r="D1338" s="37"/>
      <c r="E1338" s="37"/>
      <c r="F1338" s="37"/>
      <c r="G1338" s="37"/>
    </row>
    <row r="1339" customFormat="false" ht="15" hidden="false" customHeight="false" outlineLevel="0" collapsed="false">
      <c r="C1339" s="37"/>
      <c r="D1339" s="37"/>
      <c r="E1339" s="37"/>
      <c r="F1339" s="37"/>
      <c r="G1339" s="37"/>
    </row>
    <row r="1340" customFormat="false" ht="15" hidden="false" customHeight="false" outlineLevel="0" collapsed="false">
      <c r="C1340" s="37"/>
      <c r="D1340" s="37"/>
      <c r="E1340" s="37"/>
      <c r="F1340" s="37"/>
      <c r="G1340" s="37"/>
    </row>
    <row r="1341" customFormat="false" ht="15" hidden="false" customHeight="false" outlineLevel="0" collapsed="false">
      <c r="C1341" s="37"/>
      <c r="D1341" s="37"/>
      <c r="E1341" s="37"/>
      <c r="F1341" s="37"/>
      <c r="G1341" s="37"/>
    </row>
    <row r="1342" customFormat="false" ht="15" hidden="false" customHeight="false" outlineLevel="0" collapsed="false">
      <c r="C1342" s="37"/>
      <c r="D1342" s="37"/>
      <c r="E1342" s="37"/>
      <c r="F1342" s="37"/>
      <c r="G1342" s="37"/>
    </row>
    <row r="1343" customFormat="false" ht="15" hidden="false" customHeight="false" outlineLevel="0" collapsed="false">
      <c r="C1343" s="37"/>
      <c r="D1343" s="37"/>
      <c r="E1343" s="37"/>
      <c r="F1343" s="37"/>
      <c r="G1343" s="37"/>
    </row>
    <row r="1344" customFormat="false" ht="15" hidden="false" customHeight="false" outlineLevel="0" collapsed="false">
      <c r="C1344" s="37"/>
      <c r="D1344" s="37"/>
      <c r="E1344" s="37"/>
      <c r="F1344" s="37"/>
      <c r="G1344" s="37"/>
    </row>
    <row r="1345" customFormat="false" ht="15" hidden="false" customHeight="false" outlineLevel="0" collapsed="false">
      <c r="C1345" s="37"/>
      <c r="D1345" s="37"/>
      <c r="E1345" s="37"/>
      <c r="F1345" s="37"/>
      <c r="G1345" s="37"/>
    </row>
    <row r="1346" customFormat="false" ht="15" hidden="false" customHeight="false" outlineLevel="0" collapsed="false">
      <c r="C1346" s="37"/>
      <c r="D1346" s="37"/>
      <c r="E1346" s="37"/>
      <c r="F1346" s="37"/>
      <c r="G1346" s="37"/>
    </row>
    <row r="1347" customFormat="false" ht="15" hidden="false" customHeight="false" outlineLevel="0" collapsed="false">
      <c r="C1347" s="37"/>
      <c r="D1347" s="37"/>
      <c r="E1347" s="37"/>
      <c r="F1347" s="37"/>
      <c r="G1347" s="37"/>
    </row>
    <row r="1348" customFormat="false" ht="15" hidden="false" customHeight="false" outlineLevel="0" collapsed="false">
      <c r="C1348" s="37"/>
      <c r="D1348" s="37"/>
      <c r="E1348" s="37"/>
      <c r="F1348" s="37"/>
      <c r="G1348" s="37"/>
    </row>
    <row r="1349" customFormat="false" ht="15" hidden="false" customHeight="false" outlineLevel="0" collapsed="false">
      <c r="C1349" s="37"/>
      <c r="D1349" s="37"/>
      <c r="E1349" s="37"/>
      <c r="F1349" s="37"/>
      <c r="G1349" s="37"/>
    </row>
    <row r="1350" customFormat="false" ht="15" hidden="false" customHeight="false" outlineLevel="0" collapsed="false">
      <c r="C1350" s="37"/>
      <c r="D1350" s="37"/>
      <c r="E1350" s="37"/>
      <c r="F1350" s="37"/>
      <c r="G1350" s="37"/>
    </row>
    <row r="1351" customFormat="false" ht="15" hidden="false" customHeight="false" outlineLevel="0" collapsed="false">
      <c r="C1351" s="37"/>
      <c r="D1351" s="37"/>
      <c r="E1351" s="37"/>
      <c r="F1351" s="37"/>
      <c r="G1351" s="37"/>
    </row>
    <row r="1352" customFormat="false" ht="15" hidden="false" customHeight="false" outlineLevel="0" collapsed="false">
      <c r="C1352" s="37"/>
      <c r="D1352" s="37"/>
      <c r="E1352" s="37"/>
      <c r="F1352" s="37"/>
      <c r="G1352" s="37"/>
    </row>
    <row r="1353" customFormat="false" ht="15" hidden="false" customHeight="false" outlineLevel="0" collapsed="false">
      <c r="C1353" s="37"/>
      <c r="D1353" s="37"/>
      <c r="E1353" s="37"/>
      <c r="F1353" s="37"/>
      <c r="G1353" s="37"/>
    </row>
    <row r="1354" customFormat="false" ht="15" hidden="false" customHeight="false" outlineLevel="0" collapsed="false">
      <c r="C1354" s="37"/>
      <c r="D1354" s="37"/>
      <c r="E1354" s="37"/>
      <c r="F1354" s="37"/>
      <c r="G1354" s="37"/>
    </row>
    <row r="1355" customFormat="false" ht="15" hidden="false" customHeight="false" outlineLevel="0" collapsed="false">
      <c r="C1355" s="37"/>
      <c r="D1355" s="37"/>
      <c r="E1355" s="37"/>
      <c r="F1355" s="37"/>
      <c r="G1355" s="37"/>
    </row>
    <row r="1356" customFormat="false" ht="15" hidden="false" customHeight="false" outlineLevel="0" collapsed="false">
      <c r="C1356" s="37"/>
      <c r="D1356" s="37"/>
      <c r="E1356" s="37"/>
      <c r="F1356" s="37"/>
      <c r="G1356" s="37"/>
    </row>
    <row r="1357" customFormat="false" ht="15" hidden="false" customHeight="false" outlineLevel="0" collapsed="false">
      <c r="C1357" s="37"/>
      <c r="D1357" s="37"/>
      <c r="E1357" s="37"/>
      <c r="F1357" s="37"/>
      <c r="G1357" s="37"/>
    </row>
    <row r="1358" customFormat="false" ht="15" hidden="false" customHeight="false" outlineLevel="0" collapsed="false">
      <c r="C1358" s="37"/>
      <c r="D1358" s="37"/>
      <c r="E1358" s="37"/>
      <c r="F1358" s="37"/>
      <c r="G1358" s="37"/>
    </row>
    <row r="1359" customFormat="false" ht="15" hidden="false" customHeight="false" outlineLevel="0" collapsed="false">
      <c r="C1359" s="37"/>
      <c r="D1359" s="37"/>
      <c r="E1359" s="37"/>
      <c r="F1359" s="37"/>
      <c r="G1359" s="37"/>
    </row>
    <row r="1360" customFormat="false" ht="15" hidden="false" customHeight="false" outlineLevel="0" collapsed="false">
      <c r="C1360" s="37"/>
      <c r="D1360" s="37"/>
      <c r="E1360" s="37"/>
      <c r="F1360" s="37"/>
      <c r="G1360" s="37"/>
    </row>
    <row r="1361" customFormat="false" ht="15" hidden="false" customHeight="false" outlineLevel="0" collapsed="false">
      <c r="C1361" s="37"/>
      <c r="D1361" s="37"/>
      <c r="E1361" s="37"/>
      <c r="F1361" s="37"/>
      <c r="G1361" s="37"/>
    </row>
    <row r="1362" customFormat="false" ht="15" hidden="false" customHeight="false" outlineLevel="0" collapsed="false">
      <c r="C1362" s="37"/>
      <c r="D1362" s="37"/>
      <c r="E1362" s="37"/>
      <c r="F1362" s="37"/>
      <c r="G1362" s="37"/>
    </row>
    <row r="1363" customFormat="false" ht="15" hidden="false" customHeight="false" outlineLevel="0" collapsed="false">
      <c r="C1363" s="37"/>
      <c r="D1363" s="37"/>
      <c r="E1363" s="37"/>
      <c r="F1363" s="37"/>
      <c r="G1363" s="37"/>
    </row>
    <row r="1364" customFormat="false" ht="15" hidden="false" customHeight="false" outlineLevel="0" collapsed="false">
      <c r="C1364" s="37"/>
      <c r="D1364" s="37"/>
      <c r="E1364" s="37"/>
      <c r="F1364" s="37"/>
      <c r="G1364" s="37"/>
    </row>
    <row r="1365" customFormat="false" ht="15" hidden="false" customHeight="false" outlineLevel="0" collapsed="false">
      <c r="C1365" s="37"/>
      <c r="D1365" s="37"/>
      <c r="E1365" s="37"/>
      <c r="F1365" s="37"/>
      <c r="G1365" s="37"/>
    </row>
    <row r="1366" customFormat="false" ht="15" hidden="false" customHeight="false" outlineLevel="0" collapsed="false">
      <c r="C1366" s="37"/>
      <c r="D1366" s="37"/>
      <c r="E1366" s="37"/>
      <c r="F1366" s="37"/>
      <c r="G1366" s="37"/>
    </row>
    <row r="1367" customFormat="false" ht="15" hidden="false" customHeight="false" outlineLevel="0" collapsed="false">
      <c r="C1367" s="37"/>
      <c r="D1367" s="37"/>
      <c r="E1367" s="37"/>
      <c r="F1367" s="37"/>
      <c r="G1367" s="37"/>
    </row>
    <row r="1368" customFormat="false" ht="15" hidden="false" customHeight="false" outlineLevel="0" collapsed="false">
      <c r="C1368" s="37"/>
      <c r="D1368" s="37"/>
      <c r="E1368" s="37"/>
      <c r="F1368" s="37"/>
      <c r="G1368" s="37"/>
    </row>
    <row r="1369" customFormat="false" ht="15" hidden="false" customHeight="false" outlineLevel="0" collapsed="false">
      <c r="C1369" s="37"/>
      <c r="D1369" s="37"/>
      <c r="E1369" s="37"/>
      <c r="F1369" s="37"/>
      <c r="G1369" s="37"/>
    </row>
    <row r="1370" customFormat="false" ht="15" hidden="false" customHeight="false" outlineLevel="0" collapsed="false">
      <c r="C1370" s="37"/>
      <c r="D1370" s="37"/>
      <c r="E1370" s="37"/>
      <c r="F1370" s="37"/>
      <c r="G1370" s="37"/>
    </row>
    <row r="1371" customFormat="false" ht="15" hidden="false" customHeight="false" outlineLevel="0" collapsed="false">
      <c r="C1371" s="37"/>
      <c r="D1371" s="37"/>
      <c r="E1371" s="37"/>
      <c r="F1371" s="37"/>
      <c r="G1371" s="37"/>
    </row>
    <row r="1372" customFormat="false" ht="15" hidden="false" customHeight="false" outlineLevel="0" collapsed="false">
      <c r="C1372" s="37"/>
      <c r="D1372" s="37"/>
      <c r="E1372" s="37"/>
      <c r="F1372" s="37"/>
      <c r="G1372" s="37"/>
    </row>
    <row r="1373" customFormat="false" ht="15" hidden="false" customHeight="false" outlineLevel="0" collapsed="false">
      <c r="C1373" s="37"/>
      <c r="D1373" s="37"/>
      <c r="E1373" s="37"/>
      <c r="F1373" s="37"/>
      <c r="G1373" s="37"/>
    </row>
    <row r="1374" customFormat="false" ht="15" hidden="false" customHeight="false" outlineLevel="0" collapsed="false">
      <c r="C1374" s="37"/>
      <c r="D1374" s="37"/>
      <c r="E1374" s="37"/>
      <c r="F1374" s="37"/>
      <c r="G1374" s="37"/>
    </row>
    <row r="1375" customFormat="false" ht="15" hidden="false" customHeight="false" outlineLevel="0" collapsed="false">
      <c r="C1375" s="37"/>
      <c r="D1375" s="37"/>
      <c r="E1375" s="37"/>
      <c r="F1375" s="37"/>
      <c r="G1375" s="37"/>
    </row>
    <row r="1376" customFormat="false" ht="15" hidden="false" customHeight="false" outlineLevel="0" collapsed="false">
      <c r="C1376" s="37"/>
      <c r="D1376" s="37"/>
      <c r="E1376" s="37"/>
      <c r="F1376" s="37"/>
      <c r="G1376" s="37"/>
    </row>
    <row r="1377" customFormat="false" ht="15" hidden="false" customHeight="false" outlineLevel="0" collapsed="false">
      <c r="C1377" s="37"/>
      <c r="D1377" s="37"/>
      <c r="E1377" s="37"/>
      <c r="F1377" s="37"/>
      <c r="G1377" s="37"/>
    </row>
    <row r="1378" customFormat="false" ht="15" hidden="false" customHeight="false" outlineLevel="0" collapsed="false">
      <c r="C1378" s="37"/>
      <c r="D1378" s="37"/>
      <c r="E1378" s="37"/>
      <c r="F1378" s="37"/>
      <c r="G1378" s="37"/>
    </row>
    <row r="1379" customFormat="false" ht="15" hidden="false" customHeight="false" outlineLevel="0" collapsed="false">
      <c r="C1379" s="37"/>
      <c r="D1379" s="37"/>
      <c r="E1379" s="37"/>
      <c r="F1379" s="37"/>
      <c r="G1379" s="37"/>
    </row>
    <row r="1380" customFormat="false" ht="15" hidden="false" customHeight="false" outlineLevel="0" collapsed="false">
      <c r="C1380" s="37"/>
      <c r="D1380" s="37"/>
      <c r="E1380" s="37"/>
      <c r="F1380" s="37"/>
      <c r="G1380" s="37"/>
    </row>
    <row r="1381" customFormat="false" ht="15" hidden="false" customHeight="false" outlineLevel="0" collapsed="false">
      <c r="C1381" s="37"/>
      <c r="D1381" s="37"/>
      <c r="E1381" s="37"/>
      <c r="F1381" s="37"/>
      <c r="G1381" s="37"/>
    </row>
    <row r="1382" customFormat="false" ht="15" hidden="false" customHeight="false" outlineLevel="0" collapsed="false">
      <c r="C1382" s="37"/>
      <c r="D1382" s="37"/>
      <c r="E1382" s="37"/>
      <c r="F1382" s="37"/>
      <c r="G1382" s="37"/>
    </row>
    <row r="1383" customFormat="false" ht="15" hidden="false" customHeight="false" outlineLevel="0" collapsed="false">
      <c r="C1383" s="37"/>
      <c r="D1383" s="37"/>
      <c r="E1383" s="37"/>
      <c r="F1383" s="37"/>
      <c r="G1383" s="37"/>
    </row>
    <row r="1384" customFormat="false" ht="15" hidden="false" customHeight="false" outlineLevel="0" collapsed="false">
      <c r="C1384" s="37"/>
      <c r="D1384" s="37"/>
      <c r="E1384" s="37"/>
      <c r="F1384" s="37"/>
      <c r="G1384" s="37"/>
    </row>
    <row r="1385" customFormat="false" ht="15" hidden="false" customHeight="false" outlineLevel="0" collapsed="false">
      <c r="C1385" s="37"/>
      <c r="D1385" s="37"/>
      <c r="E1385" s="37"/>
      <c r="F1385" s="37"/>
      <c r="G1385" s="37"/>
    </row>
    <row r="1386" customFormat="false" ht="15" hidden="false" customHeight="false" outlineLevel="0" collapsed="false">
      <c r="C1386" s="37"/>
      <c r="D1386" s="37"/>
      <c r="E1386" s="37"/>
      <c r="F1386" s="37"/>
      <c r="G1386" s="37"/>
    </row>
    <row r="1387" customFormat="false" ht="15" hidden="false" customHeight="false" outlineLevel="0" collapsed="false">
      <c r="C1387" s="37"/>
      <c r="D1387" s="37"/>
      <c r="E1387" s="37"/>
      <c r="F1387" s="37"/>
      <c r="G1387" s="37"/>
    </row>
    <row r="1388" customFormat="false" ht="15" hidden="false" customHeight="false" outlineLevel="0" collapsed="false">
      <c r="C1388" s="37"/>
      <c r="D1388" s="37"/>
      <c r="E1388" s="37"/>
      <c r="F1388" s="37"/>
      <c r="G1388" s="37"/>
    </row>
    <row r="1389" customFormat="false" ht="15" hidden="false" customHeight="false" outlineLevel="0" collapsed="false">
      <c r="C1389" s="37"/>
      <c r="D1389" s="37"/>
      <c r="E1389" s="37"/>
      <c r="F1389" s="37"/>
      <c r="G1389" s="37"/>
    </row>
    <row r="1390" customFormat="false" ht="15" hidden="false" customHeight="false" outlineLevel="0" collapsed="false">
      <c r="C1390" s="37"/>
      <c r="D1390" s="37"/>
      <c r="E1390" s="37"/>
      <c r="F1390" s="37"/>
      <c r="G1390" s="37"/>
    </row>
    <row r="1391" customFormat="false" ht="15" hidden="false" customHeight="false" outlineLevel="0" collapsed="false">
      <c r="C1391" s="37"/>
      <c r="D1391" s="37"/>
      <c r="E1391" s="37"/>
      <c r="F1391" s="37"/>
      <c r="G1391" s="37"/>
    </row>
    <row r="1392" customFormat="false" ht="15" hidden="false" customHeight="false" outlineLevel="0" collapsed="false">
      <c r="C1392" s="37"/>
      <c r="D1392" s="37"/>
      <c r="E1392" s="37"/>
      <c r="F1392" s="37"/>
      <c r="G1392" s="37"/>
    </row>
    <row r="1393" customFormat="false" ht="15" hidden="false" customHeight="false" outlineLevel="0" collapsed="false">
      <c r="C1393" s="37"/>
      <c r="D1393" s="37"/>
      <c r="E1393" s="37"/>
      <c r="F1393" s="37"/>
      <c r="G1393" s="37"/>
    </row>
    <row r="1394" customFormat="false" ht="15" hidden="false" customHeight="false" outlineLevel="0" collapsed="false">
      <c r="C1394" s="37"/>
      <c r="D1394" s="37"/>
      <c r="E1394" s="37"/>
      <c r="F1394" s="37"/>
      <c r="G1394" s="37"/>
    </row>
    <row r="1395" customFormat="false" ht="15" hidden="false" customHeight="false" outlineLevel="0" collapsed="false">
      <c r="C1395" s="37"/>
      <c r="D1395" s="37"/>
      <c r="E1395" s="37"/>
      <c r="F1395" s="37"/>
      <c r="G1395" s="37"/>
    </row>
    <row r="1396" customFormat="false" ht="15" hidden="false" customHeight="false" outlineLevel="0" collapsed="false">
      <c r="C1396" s="37"/>
      <c r="D1396" s="37"/>
      <c r="E1396" s="37"/>
      <c r="F1396" s="37"/>
      <c r="G1396" s="37"/>
    </row>
    <row r="1397" customFormat="false" ht="15" hidden="false" customHeight="false" outlineLevel="0" collapsed="false">
      <c r="C1397" s="37"/>
      <c r="D1397" s="37"/>
      <c r="E1397" s="37"/>
      <c r="F1397" s="37"/>
      <c r="G1397" s="37"/>
    </row>
    <row r="1398" customFormat="false" ht="15" hidden="false" customHeight="false" outlineLevel="0" collapsed="false">
      <c r="C1398" s="37"/>
      <c r="D1398" s="37"/>
      <c r="E1398" s="37"/>
      <c r="F1398" s="37"/>
      <c r="G1398" s="37"/>
    </row>
    <row r="1399" customFormat="false" ht="15" hidden="false" customHeight="false" outlineLevel="0" collapsed="false">
      <c r="C1399" s="37"/>
      <c r="D1399" s="37"/>
      <c r="E1399" s="37"/>
      <c r="F1399" s="37"/>
      <c r="G1399" s="37"/>
    </row>
    <row r="1400" customFormat="false" ht="15" hidden="false" customHeight="false" outlineLevel="0" collapsed="false">
      <c r="C1400" s="37"/>
      <c r="D1400" s="37"/>
      <c r="E1400" s="37"/>
      <c r="F1400" s="37"/>
      <c r="G1400" s="37"/>
    </row>
    <row r="1401" customFormat="false" ht="15" hidden="false" customHeight="false" outlineLevel="0" collapsed="false">
      <c r="C1401" s="37"/>
      <c r="D1401" s="37"/>
      <c r="E1401" s="37"/>
      <c r="F1401" s="37"/>
      <c r="G1401" s="37"/>
    </row>
    <row r="1402" customFormat="false" ht="15" hidden="false" customHeight="false" outlineLevel="0" collapsed="false">
      <c r="C1402" s="37"/>
      <c r="D1402" s="37"/>
      <c r="E1402" s="37"/>
      <c r="F1402" s="37"/>
      <c r="G1402" s="37"/>
    </row>
    <row r="1403" customFormat="false" ht="15" hidden="false" customHeight="false" outlineLevel="0" collapsed="false">
      <c r="C1403" s="37"/>
      <c r="D1403" s="37"/>
      <c r="E1403" s="37"/>
      <c r="F1403" s="37"/>
      <c r="G1403" s="37"/>
    </row>
    <row r="1404" customFormat="false" ht="15" hidden="false" customHeight="false" outlineLevel="0" collapsed="false">
      <c r="C1404" s="37"/>
      <c r="D1404" s="37"/>
      <c r="E1404" s="37"/>
      <c r="F1404" s="37"/>
      <c r="G1404" s="37"/>
    </row>
    <row r="1405" customFormat="false" ht="15" hidden="false" customHeight="false" outlineLevel="0" collapsed="false">
      <c r="C1405" s="37"/>
      <c r="D1405" s="37"/>
      <c r="E1405" s="37"/>
      <c r="F1405" s="37"/>
      <c r="G1405" s="37"/>
    </row>
    <row r="1406" customFormat="false" ht="15" hidden="false" customHeight="false" outlineLevel="0" collapsed="false">
      <c r="C1406" s="37"/>
      <c r="D1406" s="37"/>
      <c r="E1406" s="37"/>
      <c r="F1406" s="37"/>
      <c r="G1406" s="37"/>
    </row>
    <row r="1407" customFormat="false" ht="15" hidden="false" customHeight="false" outlineLevel="0" collapsed="false">
      <c r="C1407" s="37"/>
      <c r="D1407" s="37"/>
      <c r="E1407" s="37"/>
      <c r="F1407" s="37"/>
      <c r="G1407" s="37"/>
    </row>
    <row r="1408" customFormat="false" ht="15" hidden="false" customHeight="false" outlineLevel="0" collapsed="false">
      <c r="C1408" s="37"/>
      <c r="D1408" s="37"/>
      <c r="E1408" s="37"/>
      <c r="F1408" s="37"/>
      <c r="G1408" s="37"/>
    </row>
    <row r="1409" customFormat="false" ht="15" hidden="false" customHeight="false" outlineLevel="0" collapsed="false">
      <c r="C1409" s="37"/>
      <c r="D1409" s="37"/>
      <c r="E1409" s="37"/>
      <c r="F1409" s="37"/>
      <c r="G1409" s="37"/>
    </row>
    <row r="1410" customFormat="false" ht="15" hidden="false" customHeight="false" outlineLevel="0" collapsed="false">
      <c r="C1410" s="37"/>
      <c r="D1410" s="37"/>
      <c r="E1410" s="37"/>
      <c r="F1410" s="37"/>
      <c r="G1410" s="37"/>
    </row>
    <row r="1411" customFormat="false" ht="15" hidden="false" customHeight="false" outlineLevel="0" collapsed="false">
      <c r="C1411" s="37"/>
      <c r="D1411" s="37"/>
      <c r="E1411" s="37"/>
      <c r="F1411" s="37"/>
      <c r="G1411" s="37"/>
    </row>
    <row r="1412" customFormat="false" ht="15" hidden="false" customHeight="false" outlineLevel="0" collapsed="false">
      <c r="C1412" s="37"/>
      <c r="D1412" s="37"/>
      <c r="E1412" s="37"/>
      <c r="F1412" s="37"/>
      <c r="G1412" s="37"/>
    </row>
    <row r="1413" customFormat="false" ht="15" hidden="false" customHeight="false" outlineLevel="0" collapsed="false">
      <c r="C1413" s="37"/>
      <c r="D1413" s="37"/>
      <c r="E1413" s="37"/>
      <c r="F1413" s="37"/>
      <c r="G1413" s="37"/>
    </row>
    <row r="1414" customFormat="false" ht="15" hidden="false" customHeight="false" outlineLevel="0" collapsed="false">
      <c r="C1414" s="37"/>
      <c r="D1414" s="37"/>
      <c r="E1414" s="37"/>
      <c r="F1414" s="37"/>
      <c r="G1414" s="37"/>
    </row>
    <row r="1415" customFormat="false" ht="15" hidden="false" customHeight="false" outlineLevel="0" collapsed="false">
      <c r="C1415" s="37"/>
      <c r="D1415" s="37"/>
      <c r="E1415" s="37"/>
      <c r="F1415" s="37"/>
      <c r="G1415" s="37"/>
    </row>
    <row r="1416" customFormat="false" ht="15" hidden="false" customHeight="false" outlineLevel="0" collapsed="false">
      <c r="C1416" s="37"/>
      <c r="D1416" s="37"/>
      <c r="E1416" s="37"/>
      <c r="F1416" s="37"/>
      <c r="G1416" s="37"/>
    </row>
    <row r="1417" customFormat="false" ht="15" hidden="false" customHeight="false" outlineLevel="0" collapsed="false">
      <c r="C1417" s="37"/>
      <c r="D1417" s="37"/>
      <c r="E1417" s="37"/>
      <c r="F1417" s="37"/>
      <c r="G1417" s="37"/>
    </row>
    <row r="1418" customFormat="false" ht="15" hidden="false" customHeight="false" outlineLevel="0" collapsed="false">
      <c r="C1418" s="37"/>
      <c r="D1418" s="37"/>
      <c r="E1418" s="37"/>
      <c r="F1418" s="37"/>
      <c r="G1418" s="37"/>
    </row>
    <row r="1419" customFormat="false" ht="15" hidden="false" customHeight="false" outlineLevel="0" collapsed="false">
      <c r="C1419" s="37"/>
      <c r="D1419" s="37"/>
      <c r="E1419" s="37"/>
      <c r="F1419" s="37"/>
      <c r="G1419" s="37"/>
    </row>
    <row r="1420" customFormat="false" ht="15" hidden="false" customHeight="false" outlineLevel="0" collapsed="false">
      <c r="C1420" s="37"/>
      <c r="D1420" s="37"/>
      <c r="E1420" s="37"/>
      <c r="F1420" s="37"/>
      <c r="G1420" s="37"/>
    </row>
    <row r="1421" customFormat="false" ht="15" hidden="false" customHeight="false" outlineLevel="0" collapsed="false">
      <c r="C1421" s="37"/>
      <c r="D1421" s="37"/>
      <c r="E1421" s="37"/>
      <c r="F1421" s="37"/>
      <c r="G1421" s="37"/>
    </row>
    <row r="1422" customFormat="false" ht="15" hidden="false" customHeight="false" outlineLevel="0" collapsed="false">
      <c r="C1422" s="37"/>
      <c r="D1422" s="37"/>
      <c r="E1422" s="37"/>
      <c r="F1422" s="37"/>
      <c r="G1422" s="37"/>
    </row>
    <row r="1423" customFormat="false" ht="15" hidden="false" customHeight="false" outlineLevel="0" collapsed="false">
      <c r="C1423" s="37"/>
      <c r="D1423" s="37"/>
      <c r="E1423" s="37"/>
      <c r="F1423" s="37"/>
      <c r="G1423" s="37"/>
    </row>
    <row r="1424" customFormat="false" ht="15" hidden="false" customHeight="false" outlineLevel="0" collapsed="false">
      <c r="C1424" s="37"/>
      <c r="D1424" s="37"/>
      <c r="E1424" s="37"/>
      <c r="F1424" s="37"/>
      <c r="G1424" s="37"/>
    </row>
    <row r="1425" customFormat="false" ht="15" hidden="false" customHeight="false" outlineLevel="0" collapsed="false">
      <c r="C1425" s="37"/>
      <c r="D1425" s="37"/>
      <c r="E1425" s="37"/>
      <c r="F1425" s="37"/>
      <c r="G1425" s="37"/>
    </row>
  </sheetData>
  <mergeCells count="85">
    <mergeCell ref="A2:G2"/>
    <mergeCell ref="A8:A9"/>
    <mergeCell ref="B8:B9"/>
    <mergeCell ref="C8:C9"/>
    <mergeCell ref="F8:F9"/>
    <mergeCell ref="G8:G9"/>
    <mergeCell ref="U8:X8"/>
    <mergeCell ref="Y8:AG8"/>
    <mergeCell ref="A40:A41"/>
    <mergeCell ref="B40:B41"/>
    <mergeCell ref="C40:C41"/>
    <mergeCell ref="F40:F41"/>
    <mergeCell ref="G40:G41"/>
    <mergeCell ref="U40:X40"/>
    <mergeCell ref="Y40:AG40"/>
    <mergeCell ref="A75:A76"/>
    <mergeCell ref="B75:B76"/>
    <mergeCell ref="C75:C76"/>
    <mergeCell ref="F75:F76"/>
    <mergeCell ref="G75:G76"/>
    <mergeCell ref="U75:X75"/>
    <mergeCell ref="Y75:AG75"/>
    <mergeCell ref="A109:A110"/>
    <mergeCell ref="B109:B110"/>
    <mergeCell ref="C109:C110"/>
    <mergeCell ref="F109:F110"/>
    <mergeCell ref="G109:G110"/>
    <mergeCell ref="U109:X109"/>
    <mergeCell ref="Y109:AG109"/>
    <mergeCell ref="A144:A145"/>
    <mergeCell ref="B144:B145"/>
    <mergeCell ref="C144:C145"/>
    <mergeCell ref="F144:F145"/>
    <mergeCell ref="G144:G145"/>
    <mergeCell ref="U144:X144"/>
    <mergeCell ref="Y144:AG144"/>
    <mergeCell ref="A179:A180"/>
    <mergeCell ref="B179:B180"/>
    <mergeCell ref="C179:C180"/>
    <mergeCell ref="F179:F180"/>
    <mergeCell ref="G179:G180"/>
    <mergeCell ref="U179:X179"/>
    <mergeCell ref="Y179:AG179"/>
    <mergeCell ref="A214:A215"/>
    <mergeCell ref="B214:B215"/>
    <mergeCell ref="C214:C215"/>
    <mergeCell ref="F214:F215"/>
    <mergeCell ref="G214:G215"/>
    <mergeCell ref="U214:X214"/>
    <mergeCell ref="Y214:AG214"/>
    <mergeCell ref="A250:A251"/>
    <mergeCell ref="B250:B251"/>
    <mergeCell ref="C250:C251"/>
    <mergeCell ref="F250:F251"/>
    <mergeCell ref="G250:G251"/>
    <mergeCell ref="U250:X250"/>
    <mergeCell ref="Y250:AG250"/>
    <mergeCell ref="A285:A286"/>
    <mergeCell ref="B285:B286"/>
    <mergeCell ref="C285:C286"/>
    <mergeCell ref="F285:F286"/>
    <mergeCell ref="G285:G286"/>
    <mergeCell ref="U285:X285"/>
    <mergeCell ref="Y285:AG285"/>
    <mergeCell ref="A320:A321"/>
    <mergeCell ref="B320:B321"/>
    <mergeCell ref="C320:C321"/>
    <mergeCell ref="F320:F321"/>
    <mergeCell ref="G320:G321"/>
    <mergeCell ref="U320:X320"/>
    <mergeCell ref="Y320:AG320"/>
    <mergeCell ref="A356:A357"/>
    <mergeCell ref="B356:B357"/>
    <mergeCell ref="C356:C357"/>
    <mergeCell ref="F356:F357"/>
    <mergeCell ref="G356:G357"/>
    <mergeCell ref="U356:X356"/>
    <mergeCell ref="Y356:AG356"/>
    <mergeCell ref="A390:A391"/>
    <mergeCell ref="B390:B391"/>
    <mergeCell ref="C390:C391"/>
    <mergeCell ref="F390:F391"/>
    <mergeCell ref="G390:G391"/>
    <mergeCell ref="U390:X390"/>
    <mergeCell ref="Y390:AG39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I14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3" activeCellId="0" sqref="Y3"/>
    </sheetView>
  </sheetViews>
  <sheetFormatPr defaultColWidth="9.15625" defaultRowHeight="15.75" zeroHeight="false" outlineLevelRow="0" outlineLevelCol="0"/>
  <cols>
    <col collapsed="false" customWidth="true" hidden="false" outlineLevel="0" max="1" min="1" style="1" width="6.86"/>
    <col collapsed="false" customWidth="true" hidden="false" outlineLevel="0" max="2" min="2" style="1" width="44.29"/>
    <col collapsed="false" customWidth="true" hidden="false" outlineLevel="0" max="3" min="3" style="1" width="7.29"/>
    <col collapsed="false" customWidth="false" hidden="false" outlineLevel="0" max="5" min="4" style="1" width="9.14"/>
    <col collapsed="false" customWidth="true" hidden="false" outlineLevel="0" max="6" min="6" style="1" width="8.42"/>
    <col collapsed="false" customWidth="true" hidden="false" outlineLevel="0" max="7" min="7" style="1" width="8.14"/>
    <col collapsed="false" customWidth="true" hidden="true" outlineLevel="0" max="20" min="8" style="1" width="11.52"/>
    <col collapsed="false" customWidth="true" hidden="false" outlineLevel="0" max="23" min="21" style="1" width="5.7"/>
    <col collapsed="false" customWidth="true" hidden="false" outlineLevel="0" max="24" min="24" style="1" width="4.71"/>
    <col collapsed="false" customWidth="true" hidden="false" outlineLevel="0" max="25" min="25" style="1" width="5.7"/>
    <col collapsed="false" customWidth="true" hidden="true" outlineLevel="0" max="26" min="26" style="1" width="5.7"/>
    <col collapsed="false" customWidth="true" hidden="false" outlineLevel="0" max="27" min="27" style="1" width="7"/>
    <col collapsed="false" customWidth="true" hidden="false" outlineLevel="0" max="29" min="28" style="1" width="5.7"/>
    <col collapsed="false" customWidth="true" hidden="true" outlineLevel="0" max="32" min="30" style="1" width="5.7"/>
    <col collapsed="false" customWidth="true" hidden="false" outlineLevel="0" max="33" min="33" style="1" width="5.7"/>
    <col collapsed="false" customWidth="true" hidden="true" outlineLevel="0" max="87" min="34" style="1" width="11.52"/>
    <col collapsed="false" customWidth="false" hidden="false" outlineLevel="0" max="1024" min="88" style="1" width="9.14"/>
  </cols>
  <sheetData>
    <row r="1" customFormat="false" ht="0.75" hidden="false" customHeight="true" outlineLevel="0" collapsed="false"/>
    <row r="2" customFormat="false" ht="20.25" hidden="false" customHeight="true" outlineLevel="0" collapsed="false">
      <c r="A2" s="2" t="s">
        <v>180</v>
      </c>
      <c r="B2" s="2"/>
      <c r="C2" s="2"/>
      <c r="D2" s="2"/>
      <c r="E2" s="2"/>
      <c r="F2" s="2"/>
      <c r="G2" s="2"/>
    </row>
    <row r="3" s="6" customFormat="true" ht="15.75" hidden="false" customHeight="false" outlineLevel="0" collapsed="false">
      <c r="A3" s="3"/>
      <c r="B3" s="4" t="s">
        <v>181</v>
      </c>
      <c r="C3" s="3"/>
      <c r="D3" s="5"/>
      <c r="E3" s="3"/>
      <c r="F3" s="3"/>
      <c r="G3" s="3"/>
    </row>
    <row r="4" customFormat="false" ht="15.75" hidden="true" customHeight="false" outlineLevel="0" collapsed="false"/>
    <row r="5" customFormat="false" ht="15.75" hidden="false" customHeight="false" outlineLevel="0" collapsed="false">
      <c r="B5" s="7"/>
      <c r="C5" s="8"/>
      <c r="D5" s="9"/>
      <c r="E5" s="9"/>
      <c r="F5" s="9"/>
      <c r="G5" s="9"/>
    </row>
    <row r="6" customFormat="false" ht="7.5" hidden="false" customHeight="true" outlineLevel="0" collapsed="false"/>
    <row r="7" customFormat="false" ht="15.75" hidden="true" customHeight="false" outlineLevel="0" collapsed="false"/>
    <row r="8" s="13" customFormat="true" ht="14.25" hidden="false" customHeight="true" outlineLevel="0" collapsed="false">
      <c r="A8" s="10" t="s">
        <v>2</v>
      </c>
      <c r="B8" s="11" t="s">
        <v>3</v>
      </c>
      <c r="C8" s="11" t="s">
        <v>4</v>
      </c>
      <c r="D8" s="11" t="s">
        <v>5</v>
      </c>
      <c r="E8" s="11" t="s">
        <v>6</v>
      </c>
      <c r="F8" s="11" t="s">
        <v>7</v>
      </c>
      <c r="G8" s="12" t="s">
        <v>8</v>
      </c>
      <c r="H8" s="13" t="s">
        <v>9</v>
      </c>
      <c r="I8" s="13" t="s">
        <v>10</v>
      </c>
      <c r="J8" s="13" t="s">
        <v>11</v>
      </c>
      <c r="K8" s="13" t="s">
        <v>12</v>
      </c>
      <c r="L8" s="13" t="s">
        <v>13</v>
      </c>
      <c r="M8" s="13" t="s">
        <v>14</v>
      </c>
      <c r="N8" s="13" t="s">
        <v>15</v>
      </c>
      <c r="O8" s="13" t="s">
        <v>16</v>
      </c>
      <c r="P8" s="13" t="s">
        <v>17</v>
      </c>
      <c r="Q8" s="13" t="s">
        <v>18</v>
      </c>
      <c r="R8" s="13" t="s">
        <v>19</v>
      </c>
      <c r="S8" s="13" t="s">
        <v>20</v>
      </c>
      <c r="T8" s="13" t="s">
        <v>21</v>
      </c>
      <c r="U8" s="14" t="s">
        <v>22</v>
      </c>
      <c r="V8" s="14"/>
      <c r="W8" s="14"/>
      <c r="X8" s="14"/>
      <c r="Y8" s="15" t="s">
        <v>23</v>
      </c>
      <c r="Z8" s="15"/>
      <c r="AA8" s="15"/>
      <c r="AB8" s="15"/>
      <c r="AC8" s="15"/>
      <c r="AD8" s="15"/>
      <c r="AE8" s="15"/>
      <c r="AF8" s="15"/>
      <c r="AG8" s="15"/>
      <c r="AH8" s="13" t="s">
        <v>24</v>
      </c>
      <c r="AI8" s="13" t="s">
        <v>25</v>
      </c>
      <c r="AJ8" s="13" t="s">
        <v>26</v>
      </c>
      <c r="AK8" s="13" t="s">
        <v>27</v>
      </c>
      <c r="AL8" s="13" t="s">
        <v>28</v>
      </c>
      <c r="AM8" s="13" t="s">
        <v>29</v>
      </c>
      <c r="AN8" s="13" t="s">
        <v>30</v>
      </c>
      <c r="AO8" s="13" t="s">
        <v>31</v>
      </c>
      <c r="AP8" s="13" t="s">
        <v>32</v>
      </c>
      <c r="AQ8" s="13" t="s">
        <v>33</v>
      </c>
      <c r="AR8" s="13" t="s">
        <v>34</v>
      </c>
      <c r="AS8" s="13" t="s">
        <v>35</v>
      </c>
      <c r="AT8" s="13" t="s">
        <v>36</v>
      </c>
      <c r="AU8" s="13" t="s">
        <v>37</v>
      </c>
      <c r="AV8" s="13" t="s">
        <v>38</v>
      </c>
      <c r="AW8" s="13" t="s">
        <v>39</v>
      </c>
      <c r="AX8" s="13" t="s">
        <v>40</v>
      </c>
      <c r="AY8" s="13" t="s">
        <v>41</v>
      </c>
      <c r="AZ8" s="13" t="s">
        <v>42</v>
      </c>
      <c r="BA8" s="13" t="s">
        <v>43</v>
      </c>
      <c r="BB8" s="13" t="s">
        <v>44</v>
      </c>
      <c r="BC8" s="13" t="s">
        <v>45</v>
      </c>
      <c r="BD8" s="13" t="s">
        <v>46</v>
      </c>
      <c r="BE8" s="13" t="s">
        <v>47</v>
      </c>
      <c r="BF8" s="13" t="s">
        <v>48</v>
      </c>
      <c r="BG8" s="13" t="s">
        <v>49</v>
      </c>
      <c r="BH8" s="13" t="s">
        <v>50</v>
      </c>
      <c r="BI8" s="13" t="s">
        <v>51</v>
      </c>
      <c r="BJ8" s="13" t="s">
        <v>52</v>
      </c>
      <c r="BK8" s="13" t="s">
        <v>53</v>
      </c>
      <c r="BL8" s="13" t="s">
        <v>54</v>
      </c>
      <c r="BM8" s="13" t="s">
        <v>55</v>
      </c>
      <c r="BN8" s="13" t="s">
        <v>56</v>
      </c>
      <c r="BO8" s="13" t="s">
        <v>57</v>
      </c>
      <c r="BP8" s="13" t="s">
        <v>58</v>
      </c>
      <c r="BQ8" s="13" t="s">
        <v>59</v>
      </c>
      <c r="BR8" s="13" t="s">
        <v>60</v>
      </c>
      <c r="BS8" s="13" t="s">
        <v>61</v>
      </c>
      <c r="BT8" s="13" t="s">
        <v>62</v>
      </c>
      <c r="BU8" s="13" t="s">
        <v>63</v>
      </c>
      <c r="BV8" s="13" t="s">
        <v>64</v>
      </c>
      <c r="BW8" s="13" t="s">
        <v>65</v>
      </c>
      <c r="BX8" s="13" t="s">
        <v>66</v>
      </c>
      <c r="BY8" s="13" t="s">
        <v>67</v>
      </c>
      <c r="BZ8" s="16"/>
    </row>
    <row r="9" s="13" customFormat="true" ht="15.75" hidden="false" customHeight="true" outlineLevel="0" collapsed="false">
      <c r="A9" s="10"/>
      <c r="B9" s="11"/>
      <c r="C9" s="11"/>
      <c r="D9" s="11" t="s">
        <v>68</v>
      </c>
      <c r="E9" s="11" t="s">
        <v>68</v>
      </c>
      <c r="F9" s="11"/>
      <c r="G9" s="12"/>
      <c r="U9" s="17" t="s">
        <v>69</v>
      </c>
      <c r="V9" s="17" t="s">
        <v>70</v>
      </c>
      <c r="W9" s="17" t="s">
        <v>71</v>
      </c>
      <c r="X9" s="17" t="s">
        <v>72</v>
      </c>
      <c r="Y9" s="17" t="s">
        <v>73</v>
      </c>
      <c r="Z9" s="17" t="s">
        <v>74</v>
      </c>
      <c r="AA9" s="17" t="s">
        <v>75</v>
      </c>
      <c r="AB9" s="17" t="s">
        <v>76</v>
      </c>
      <c r="AC9" s="17" t="s">
        <v>77</v>
      </c>
      <c r="AD9" s="17" t="s">
        <v>78</v>
      </c>
      <c r="AE9" s="17" t="s">
        <v>79</v>
      </c>
      <c r="AF9" s="17" t="s">
        <v>80</v>
      </c>
      <c r="AG9" s="15" t="s">
        <v>81</v>
      </c>
      <c r="BZ9" s="16"/>
    </row>
    <row r="10" s="13" customFormat="true" ht="15" hidden="false" customHeight="false" outlineLevel="0" collapsed="false">
      <c r="B10" s="13" t="s">
        <v>82</v>
      </c>
      <c r="C10" s="18"/>
      <c r="D10" s="18"/>
      <c r="E10" s="18"/>
      <c r="F10" s="18"/>
      <c r="G10" s="18"/>
    </row>
    <row r="11" s="19" customFormat="true" ht="15" hidden="false" customHeight="false" outlineLevel="0" collapsed="false">
      <c r="A11" s="19" t="str">
        <f aca="false">"-"</f>
        <v>-</v>
      </c>
      <c r="B11" s="19" t="s">
        <v>83</v>
      </c>
      <c r="C11" s="20" t="s">
        <v>84</v>
      </c>
      <c r="D11" s="20" t="n">
        <v>1.96</v>
      </c>
      <c r="E11" s="20" t="n">
        <v>0.78</v>
      </c>
      <c r="F11" s="20" t="n">
        <v>24.3</v>
      </c>
      <c r="G11" s="20" t="n">
        <v>106.0752</v>
      </c>
      <c r="H11" s="19" t="n">
        <v>0.2</v>
      </c>
      <c r="I11" s="19" t="n">
        <v>0</v>
      </c>
      <c r="J11" s="19" t="n">
        <v>0</v>
      </c>
      <c r="K11" s="19" t="n">
        <v>0</v>
      </c>
      <c r="L11" s="19" t="n">
        <v>19.21</v>
      </c>
      <c r="M11" s="19" t="n">
        <v>1.57</v>
      </c>
      <c r="N11" s="19" t="n">
        <v>3.53</v>
      </c>
      <c r="O11" s="19" t="n">
        <v>0</v>
      </c>
      <c r="P11" s="19" t="n">
        <v>0</v>
      </c>
      <c r="Q11" s="19" t="n">
        <v>1.57</v>
      </c>
      <c r="R11" s="19" t="n">
        <v>0.98</v>
      </c>
      <c r="S11" s="19" t="n">
        <v>50.96</v>
      </c>
      <c r="T11" s="19" t="n">
        <v>544.88</v>
      </c>
      <c r="U11" s="19" t="n">
        <v>73.5</v>
      </c>
      <c r="V11" s="19" t="n">
        <v>28.42</v>
      </c>
      <c r="W11" s="19" t="n">
        <v>49.98</v>
      </c>
      <c r="X11" s="19" t="n">
        <v>4.31</v>
      </c>
      <c r="Y11" s="19" t="n">
        <v>0</v>
      </c>
      <c r="Z11" s="19" t="n">
        <v>58.8</v>
      </c>
      <c r="AA11" s="19" t="n">
        <v>10</v>
      </c>
      <c r="AB11" s="19" t="n">
        <v>60</v>
      </c>
      <c r="AC11" s="19" t="n">
        <v>0.39</v>
      </c>
      <c r="AD11" s="19" t="n">
        <v>0.04</v>
      </c>
      <c r="AE11" s="19" t="n">
        <v>0.59</v>
      </c>
      <c r="AF11" s="19" t="n">
        <v>0.8</v>
      </c>
      <c r="AG11" s="19" t="n">
        <v>129.36</v>
      </c>
      <c r="AH11" s="19" t="n">
        <v>0</v>
      </c>
      <c r="AI11" s="19" t="n">
        <v>23.52</v>
      </c>
      <c r="AJ11" s="19" t="n">
        <v>25.48</v>
      </c>
      <c r="AK11" s="19" t="n">
        <v>37.24</v>
      </c>
      <c r="AL11" s="19" t="n">
        <v>35.28</v>
      </c>
      <c r="AM11" s="19" t="n">
        <v>5.88</v>
      </c>
      <c r="AN11" s="19" t="n">
        <v>21.56</v>
      </c>
      <c r="AO11" s="19" t="n">
        <v>5.88</v>
      </c>
      <c r="AP11" s="19" t="n">
        <v>17.64</v>
      </c>
      <c r="AQ11" s="19" t="n">
        <v>33.32</v>
      </c>
      <c r="AR11" s="19" t="n">
        <v>19.6</v>
      </c>
      <c r="AS11" s="19" t="n">
        <v>152.88</v>
      </c>
      <c r="AT11" s="19" t="n">
        <v>13.72</v>
      </c>
      <c r="AU11" s="19" t="n">
        <v>27.44</v>
      </c>
      <c r="AV11" s="19" t="n">
        <v>82.32</v>
      </c>
      <c r="AW11" s="19" t="n">
        <v>0</v>
      </c>
      <c r="AX11" s="19" t="n">
        <v>25.48</v>
      </c>
      <c r="AY11" s="19" t="n">
        <v>31.36</v>
      </c>
      <c r="AZ11" s="19" t="n">
        <v>11.76</v>
      </c>
      <c r="BA11" s="19" t="n">
        <v>9.8</v>
      </c>
      <c r="BB11" s="19" t="n">
        <v>0</v>
      </c>
      <c r="BC11" s="19" t="n">
        <v>0</v>
      </c>
      <c r="BD11" s="19" t="n">
        <v>0</v>
      </c>
      <c r="BE11" s="19" t="n">
        <v>0</v>
      </c>
      <c r="BF11" s="19" t="n">
        <v>0</v>
      </c>
      <c r="BG11" s="19" t="n">
        <v>0</v>
      </c>
      <c r="BH11" s="19" t="n">
        <v>0</v>
      </c>
      <c r="BI11" s="19" t="n">
        <v>0</v>
      </c>
      <c r="BJ11" s="19" t="n">
        <v>0</v>
      </c>
      <c r="BK11" s="19" t="n">
        <v>0</v>
      </c>
      <c r="BL11" s="19" t="n">
        <v>0</v>
      </c>
      <c r="BM11" s="19" t="n">
        <v>0</v>
      </c>
      <c r="BN11" s="19" t="n">
        <v>0</v>
      </c>
      <c r="BO11" s="19" t="n">
        <v>0</v>
      </c>
      <c r="BP11" s="19" t="n">
        <v>0</v>
      </c>
      <c r="BQ11" s="19" t="n">
        <v>0</v>
      </c>
      <c r="BR11" s="19" t="n">
        <v>0</v>
      </c>
      <c r="BS11" s="19" t="n">
        <v>0</v>
      </c>
      <c r="BT11" s="19" t="n">
        <v>0</v>
      </c>
      <c r="BU11" s="19" t="n">
        <v>0</v>
      </c>
      <c r="BV11" s="19" t="n">
        <v>0</v>
      </c>
      <c r="BW11" s="19" t="n">
        <v>0</v>
      </c>
      <c r="BX11" s="19" t="n">
        <v>0</v>
      </c>
      <c r="BY11" s="19" t="n">
        <v>0</v>
      </c>
      <c r="BZ11" s="19" t="n">
        <v>172.6</v>
      </c>
      <c r="CB11" s="19" t="n">
        <v>9.8</v>
      </c>
      <c r="CD11" s="19" t="n">
        <v>0</v>
      </c>
      <c r="CE11" s="19" t="n">
        <v>0</v>
      </c>
      <c r="CF11" s="19" t="n">
        <v>0</v>
      </c>
      <c r="CG11" s="19" t="n">
        <v>0</v>
      </c>
      <c r="CH11" s="19" t="n">
        <v>0</v>
      </c>
      <c r="CI11" s="19" t="n">
        <v>0</v>
      </c>
    </row>
    <row r="12" s="19" customFormat="true" ht="15" hidden="false" customHeight="false" outlineLevel="0" collapsed="false">
      <c r="A12" s="19" t="str">
        <f aca="false">"302"</f>
        <v>302</v>
      </c>
      <c r="B12" s="19" t="s">
        <v>182</v>
      </c>
      <c r="C12" s="20" t="str">
        <f aca="false">"255"</f>
        <v>255</v>
      </c>
      <c r="D12" s="20" t="n">
        <v>9.8</v>
      </c>
      <c r="E12" s="20" t="n">
        <v>8.24</v>
      </c>
      <c r="F12" s="20" t="n">
        <v>44.76</v>
      </c>
      <c r="G12" s="20" t="n">
        <v>285.329494</v>
      </c>
      <c r="H12" s="19" t="n">
        <v>4.53</v>
      </c>
      <c r="I12" s="19" t="n">
        <v>0.09</v>
      </c>
      <c r="J12" s="19" t="n">
        <v>0</v>
      </c>
      <c r="K12" s="19" t="n">
        <v>0</v>
      </c>
      <c r="L12" s="19" t="n">
        <v>11.32</v>
      </c>
      <c r="M12" s="19" t="n">
        <v>29.39</v>
      </c>
      <c r="N12" s="19" t="n">
        <v>4.04</v>
      </c>
      <c r="O12" s="19" t="n">
        <v>0</v>
      </c>
      <c r="P12" s="19" t="n">
        <v>0</v>
      </c>
      <c r="Q12" s="19" t="n">
        <v>0.12</v>
      </c>
      <c r="R12" s="19" t="n">
        <v>2.59</v>
      </c>
      <c r="S12" s="19" t="n">
        <v>275.14</v>
      </c>
      <c r="T12" s="19" t="n">
        <v>336.09</v>
      </c>
      <c r="U12" s="19" t="n">
        <v>163.77</v>
      </c>
      <c r="V12" s="19" t="n">
        <v>71.09</v>
      </c>
      <c r="W12" s="19" t="n">
        <v>266.19</v>
      </c>
      <c r="X12" s="19" t="n">
        <v>2.03</v>
      </c>
      <c r="Y12" s="19" t="n">
        <v>24.36</v>
      </c>
      <c r="Z12" s="19" t="n">
        <v>19.44</v>
      </c>
      <c r="AA12" s="19" t="n">
        <v>45.06</v>
      </c>
      <c r="AB12" s="19" t="n">
        <v>0.98</v>
      </c>
      <c r="AC12" s="19" t="n">
        <v>0.23</v>
      </c>
      <c r="AD12" s="19" t="n">
        <v>0.2</v>
      </c>
      <c r="AE12" s="19" t="n">
        <v>0.59</v>
      </c>
      <c r="AF12" s="19" t="n">
        <v>3.38</v>
      </c>
      <c r="AG12" s="19" t="n">
        <v>0.64</v>
      </c>
      <c r="AH12" s="19" t="n">
        <v>0</v>
      </c>
      <c r="AI12" s="19" t="n">
        <v>246.76</v>
      </c>
      <c r="AJ12" s="19" t="n">
        <v>207.64</v>
      </c>
      <c r="AK12" s="19" t="n">
        <v>368.05</v>
      </c>
      <c r="AL12" s="19" t="n">
        <v>220.81</v>
      </c>
      <c r="AM12" s="19" t="n">
        <v>73.68</v>
      </c>
      <c r="AN12" s="19" t="n">
        <v>184.36</v>
      </c>
      <c r="AO12" s="19" t="n">
        <v>90.31</v>
      </c>
      <c r="AP12" s="19" t="n">
        <v>262.43</v>
      </c>
      <c r="AQ12" s="19" t="n">
        <v>309.16</v>
      </c>
      <c r="AR12" s="19" t="n">
        <v>334.87</v>
      </c>
      <c r="AS12" s="19" t="n">
        <v>461.24</v>
      </c>
      <c r="AT12" s="19" t="n">
        <v>116.09</v>
      </c>
      <c r="AU12" s="19" t="n">
        <v>293.05</v>
      </c>
      <c r="AV12" s="19" t="n">
        <v>1476.53</v>
      </c>
      <c r="AW12" s="19" t="n">
        <v>0</v>
      </c>
      <c r="AX12" s="19" t="n">
        <v>325.26</v>
      </c>
      <c r="AY12" s="19" t="n">
        <v>315.05</v>
      </c>
      <c r="AZ12" s="19" t="n">
        <v>215.48</v>
      </c>
      <c r="BA12" s="19" t="n">
        <v>120.37</v>
      </c>
      <c r="BB12" s="19" t="n">
        <v>0.09</v>
      </c>
      <c r="BC12" s="19" t="n">
        <v>0.04</v>
      </c>
      <c r="BD12" s="19" t="n">
        <v>0.02</v>
      </c>
      <c r="BE12" s="19" t="n">
        <v>0.05</v>
      </c>
      <c r="BF12" s="19" t="n">
        <v>0.06</v>
      </c>
      <c r="BG12" s="19" t="n">
        <v>0.28</v>
      </c>
      <c r="BH12" s="19" t="n">
        <v>0</v>
      </c>
      <c r="BI12" s="19" t="n">
        <v>1.24</v>
      </c>
      <c r="BJ12" s="19" t="n">
        <v>0</v>
      </c>
      <c r="BK12" s="19" t="n">
        <v>0.25</v>
      </c>
      <c r="BL12" s="19" t="n">
        <v>0</v>
      </c>
      <c r="BM12" s="19" t="n">
        <v>0.02</v>
      </c>
      <c r="BN12" s="19" t="n">
        <v>0</v>
      </c>
      <c r="BO12" s="19" t="n">
        <v>0.05</v>
      </c>
      <c r="BP12" s="19" t="n">
        <v>0.09</v>
      </c>
      <c r="BQ12" s="19" t="n">
        <v>1.61</v>
      </c>
      <c r="BR12" s="19" t="n">
        <v>0</v>
      </c>
      <c r="BS12" s="19" t="n">
        <v>0</v>
      </c>
      <c r="BT12" s="19" t="n">
        <v>1.35</v>
      </c>
      <c r="BU12" s="19" t="n">
        <v>0.07</v>
      </c>
      <c r="BV12" s="19" t="n">
        <v>0</v>
      </c>
      <c r="BW12" s="19" t="n">
        <v>0</v>
      </c>
      <c r="BX12" s="19" t="n">
        <v>0</v>
      </c>
      <c r="BY12" s="19" t="n">
        <v>0</v>
      </c>
      <c r="BZ12" s="19" t="n">
        <v>199.14</v>
      </c>
      <c r="CB12" s="19" t="n">
        <v>27.6</v>
      </c>
      <c r="CD12" s="19" t="n">
        <v>0</v>
      </c>
      <c r="CE12" s="19" t="n">
        <v>0</v>
      </c>
      <c r="CF12" s="19" t="n">
        <v>0</v>
      </c>
      <c r="CG12" s="19" t="n">
        <v>0</v>
      </c>
      <c r="CH12" s="19" t="n">
        <v>0</v>
      </c>
      <c r="CI12" s="19" t="n">
        <v>0</v>
      </c>
    </row>
    <row r="13" s="19" customFormat="true" ht="15" hidden="false" customHeight="false" outlineLevel="0" collapsed="false">
      <c r="A13" s="19" t="str">
        <f aca="false">"693"</f>
        <v>693</v>
      </c>
      <c r="B13" s="19" t="s">
        <v>86</v>
      </c>
      <c r="C13" s="20" t="str">
        <f aca="false">"200"</f>
        <v>200</v>
      </c>
      <c r="D13" s="20" t="n">
        <v>3.64</v>
      </c>
      <c r="E13" s="20" t="n">
        <v>3.34</v>
      </c>
      <c r="F13" s="20" t="n">
        <v>15.02</v>
      </c>
      <c r="G13" s="20" t="n">
        <v>100.256408</v>
      </c>
      <c r="H13" s="19" t="n">
        <v>2.36</v>
      </c>
      <c r="I13" s="19" t="n">
        <v>0</v>
      </c>
      <c r="J13" s="19" t="n">
        <v>0</v>
      </c>
      <c r="K13" s="19" t="n">
        <v>0</v>
      </c>
      <c r="L13" s="19" t="n">
        <v>13.43</v>
      </c>
      <c r="M13" s="19" t="n">
        <v>0.3</v>
      </c>
      <c r="N13" s="19" t="n">
        <v>1.28</v>
      </c>
      <c r="O13" s="19" t="n">
        <v>0</v>
      </c>
      <c r="P13" s="19" t="n">
        <v>0</v>
      </c>
      <c r="Q13" s="19" t="n">
        <v>0.26</v>
      </c>
      <c r="R13" s="19" t="n">
        <v>0.96</v>
      </c>
      <c r="S13" s="19" t="n">
        <v>50.62</v>
      </c>
      <c r="T13" s="19" t="n">
        <v>181.86</v>
      </c>
      <c r="U13" s="19" t="n">
        <v>110.37</v>
      </c>
      <c r="V13" s="19" t="n">
        <v>26.97</v>
      </c>
      <c r="W13" s="19" t="n">
        <v>101.09</v>
      </c>
      <c r="X13" s="19" t="n">
        <v>0.88</v>
      </c>
      <c r="Y13" s="19" t="n">
        <v>12</v>
      </c>
      <c r="Z13" s="19" t="n">
        <v>8.64</v>
      </c>
      <c r="AA13" s="19" t="n">
        <v>22.12</v>
      </c>
      <c r="AB13" s="19" t="n">
        <v>0.01</v>
      </c>
      <c r="AC13" s="19" t="n">
        <v>0.03</v>
      </c>
      <c r="AD13" s="19" t="n">
        <v>0.13</v>
      </c>
      <c r="AE13" s="19" t="n">
        <v>0.14</v>
      </c>
      <c r="AF13" s="19" t="n">
        <v>1.07</v>
      </c>
      <c r="AG13" s="19" t="n">
        <v>0.52</v>
      </c>
      <c r="AH13" s="19" t="n">
        <v>0</v>
      </c>
      <c r="AI13" s="19" t="n">
        <v>153.22</v>
      </c>
      <c r="AJ13" s="19" t="n">
        <v>151.34</v>
      </c>
      <c r="AK13" s="19" t="n">
        <v>259.44</v>
      </c>
      <c r="AL13" s="19" t="n">
        <v>208.68</v>
      </c>
      <c r="AM13" s="19" t="n">
        <v>69.56</v>
      </c>
      <c r="AN13" s="19" t="n">
        <v>122.2</v>
      </c>
      <c r="AO13" s="19" t="n">
        <v>40.42</v>
      </c>
      <c r="AP13" s="19" t="n">
        <v>137.24</v>
      </c>
      <c r="AQ13" s="19" t="n">
        <v>0</v>
      </c>
      <c r="AR13" s="19" t="n">
        <v>0</v>
      </c>
      <c r="AS13" s="19" t="n">
        <v>0</v>
      </c>
      <c r="AT13" s="19" t="n">
        <v>0</v>
      </c>
      <c r="AU13" s="19" t="n">
        <v>0</v>
      </c>
      <c r="AV13" s="19" t="n">
        <v>0</v>
      </c>
      <c r="AW13" s="19" t="n">
        <v>0</v>
      </c>
      <c r="AX13" s="19" t="n">
        <v>0</v>
      </c>
      <c r="AY13" s="19" t="n">
        <v>0</v>
      </c>
      <c r="AZ13" s="19" t="n">
        <v>172.96</v>
      </c>
      <c r="BA13" s="19" t="n">
        <v>24.44</v>
      </c>
      <c r="BB13" s="19" t="n">
        <v>0</v>
      </c>
      <c r="BC13" s="19" t="n">
        <v>0</v>
      </c>
      <c r="BD13" s="19" t="n">
        <v>0</v>
      </c>
      <c r="BE13" s="19" t="n">
        <v>0</v>
      </c>
      <c r="BF13" s="19" t="n">
        <v>0</v>
      </c>
      <c r="BG13" s="19" t="n">
        <v>0</v>
      </c>
      <c r="BH13" s="19" t="n">
        <v>0</v>
      </c>
      <c r="BI13" s="19" t="n">
        <v>0</v>
      </c>
      <c r="BJ13" s="19" t="n">
        <v>0</v>
      </c>
      <c r="BK13" s="19" t="n">
        <v>0</v>
      </c>
      <c r="BL13" s="19" t="n">
        <v>0</v>
      </c>
      <c r="BM13" s="19" t="n">
        <v>0</v>
      </c>
      <c r="BN13" s="19" t="n">
        <v>0</v>
      </c>
      <c r="BO13" s="19" t="n">
        <v>0</v>
      </c>
      <c r="BP13" s="19" t="n">
        <v>0</v>
      </c>
      <c r="BQ13" s="19" t="n">
        <v>0</v>
      </c>
      <c r="BR13" s="19" t="n">
        <v>0</v>
      </c>
      <c r="BS13" s="19" t="n">
        <v>0</v>
      </c>
      <c r="BT13" s="19" t="n">
        <v>0</v>
      </c>
      <c r="BU13" s="19" t="n">
        <v>0</v>
      </c>
      <c r="BV13" s="19" t="n">
        <v>0</v>
      </c>
      <c r="BW13" s="19" t="n">
        <v>0</v>
      </c>
      <c r="BX13" s="19" t="n">
        <v>0</v>
      </c>
      <c r="BY13" s="19" t="n">
        <v>0</v>
      </c>
      <c r="BZ13" s="19" t="n">
        <v>188.61</v>
      </c>
      <c r="CB13" s="19" t="n">
        <v>13.44</v>
      </c>
      <c r="CD13" s="19" t="n">
        <v>0</v>
      </c>
      <c r="CE13" s="19" t="n">
        <v>0</v>
      </c>
      <c r="CF13" s="19" t="n">
        <v>0</v>
      </c>
      <c r="CG13" s="19" t="n">
        <v>0</v>
      </c>
      <c r="CH13" s="19" t="n">
        <v>0</v>
      </c>
      <c r="CI13" s="19" t="n">
        <v>0</v>
      </c>
    </row>
    <row r="14" s="21" customFormat="true" ht="15" hidden="false" customHeight="false" outlineLevel="0" collapsed="false">
      <c r="A14" s="21" t="str">
        <f aca="false">"-"</f>
        <v>-</v>
      </c>
      <c r="B14" s="21" t="s">
        <v>87</v>
      </c>
      <c r="C14" s="22" t="str">
        <f aca="false">"80"</f>
        <v>80</v>
      </c>
      <c r="D14" s="22" t="n">
        <v>5.29</v>
      </c>
      <c r="E14" s="22" t="n">
        <v>0.53</v>
      </c>
      <c r="F14" s="22" t="n">
        <v>37.52</v>
      </c>
      <c r="G14" s="22" t="n">
        <v>179.1208</v>
      </c>
      <c r="H14" s="21" t="n">
        <v>0</v>
      </c>
      <c r="I14" s="21" t="n">
        <v>0</v>
      </c>
      <c r="J14" s="21" t="n">
        <v>0</v>
      </c>
      <c r="K14" s="21" t="n">
        <v>0</v>
      </c>
      <c r="L14" s="21" t="n">
        <v>0.88</v>
      </c>
      <c r="M14" s="21" t="n">
        <v>36.48</v>
      </c>
      <c r="N14" s="21" t="n">
        <v>0.16</v>
      </c>
      <c r="O14" s="21" t="n">
        <v>0</v>
      </c>
      <c r="P14" s="21" t="n">
        <v>0</v>
      </c>
      <c r="Q14" s="21" t="n">
        <v>0</v>
      </c>
      <c r="R14" s="21" t="n">
        <v>1.44</v>
      </c>
      <c r="S14" s="21" t="n">
        <v>0</v>
      </c>
      <c r="T14" s="21" t="n">
        <v>0</v>
      </c>
      <c r="U14" s="21" t="n">
        <v>0</v>
      </c>
      <c r="V14" s="21" t="n">
        <v>0</v>
      </c>
      <c r="W14" s="21" t="n">
        <v>0</v>
      </c>
      <c r="X14" s="21" t="n">
        <v>0</v>
      </c>
      <c r="Y14" s="21" t="n">
        <v>0</v>
      </c>
      <c r="Z14" s="21" t="n">
        <v>0</v>
      </c>
      <c r="AA14" s="21" t="n">
        <v>0</v>
      </c>
      <c r="AB14" s="21" t="n">
        <v>0</v>
      </c>
      <c r="AC14" s="21" t="n">
        <v>0</v>
      </c>
      <c r="AD14" s="21" t="n">
        <v>0</v>
      </c>
      <c r="AE14" s="21" t="n">
        <v>0</v>
      </c>
      <c r="AF14" s="21" t="n">
        <v>0</v>
      </c>
      <c r="AG14" s="21" t="n">
        <v>0</v>
      </c>
      <c r="AH14" s="21" t="n">
        <v>0</v>
      </c>
      <c r="AI14" s="21" t="n">
        <v>255.43</v>
      </c>
      <c r="AJ14" s="21" t="n">
        <v>265.87</v>
      </c>
      <c r="AK14" s="21" t="n">
        <v>407.16</v>
      </c>
      <c r="AL14" s="21" t="n">
        <v>135.02</v>
      </c>
      <c r="AM14" s="21" t="n">
        <v>80.04</v>
      </c>
      <c r="AN14" s="21" t="n">
        <v>160.08</v>
      </c>
      <c r="AO14" s="21" t="n">
        <v>60.55</v>
      </c>
      <c r="AP14" s="21" t="n">
        <v>289.54</v>
      </c>
      <c r="AQ14" s="21" t="n">
        <v>179.57</v>
      </c>
      <c r="AR14" s="21" t="n">
        <v>250.56</v>
      </c>
      <c r="AS14" s="21" t="n">
        <v>206.71</v>
      </c>
      <c r="AT14" s="21" t="n">
        <v>108.58</v>
      </c>
      <c r="AU14" s="21" t="n">
        <v>192.1</v>
      </c>
      <c r="AV14" s="21" t="n">
        <v>1606.37</v>
      </c>
      <c r="AW14" s="21" t="n">
        <v>0</v>
      </c>
      <c r="AX14" s="21" t="n">
        <v>523.39</v>
      </c>
      <c r="AY14" s="21" t="n">
        <v>227.59</v>
      </c>
      <c r="AZ14" s="21" t="n">
        <v>151.03</v>
      </c>
      <c r="BA14" s="21" t="n">
        <v>119.71</v>
      </c>
      <c r="BB14" s="21" t="n">
        <v>0</v>
      </c>
      <c r="BC14" s="21" t="n">
        <v>0</v>
      </c>
      <c r="BD14" s="21" t="n">
        <v>0</v>
      </c>
      <c r="BE14" s="21" t="n">
        <v>0</v>
      </c>
      <c r="BF14" s="21" t="n">
        <v>0</v>
      </c>
      <c r="BG14" s="21" t="n">
        <v>0</v>
      </c>
      <c r="BH14" s="21" t="n">
        <v>0</v>
      </c>
      <c r="BI14" s="21" t="n">
        <v>0.06</v>
      </c>
      <c r="BJ14" s="21" t="n">
        <v>0</v>
      </c>
      <c r="BK14" s="21" t="n">
        <v>0.01</v>
      </c>
      <c r="BL14" s="21" t="n">
        <v>0</v>
      </c>
      <c r="BM14" s="21" t="n">
        <v>0</v>
      </c>
      <c r="BN14" s="21" t="n">
        <v>0</v>
      </c>
      <c r="BO14" s="21" t="n">
        <v>0</v>
      </c>
      <c r="BP14" s="21" t="n">
        <v>0.01</v>
      </c>
      <c r="BQ14" s="21" t="n">
        <v>0.05</v>
      </c>
      <c r="BR14" s="21" t="n">
        <v>0</v>
      </c>
      <c r="BS14" s="21" t="n">
        <v>0</v>
      </c>
      <c r="BT14" s="21" t="n">
        <v>0.22</v>
      </c>
      <c r="BU14" s="21" t="n">
        <v>0.01</v>
      </c>
      <c r="BV14" s="21" t="n">
        <v>0</v>
      </c>
      <c r="BW14" s="21" t="n">
        <v>0</v>
      </c>
      <c r="BX14" s="21" t="n">
        <v>0</v>
      </c>
      <c r="BY14" s="21" t="n">
        <v>0</v>
      </c>
      <c r="BZ14" s="21" t="n">
        <v>31.28</v>
      </c>
      <c r="CB14" s="21" t="n">
        <v>0</v>
      </c>
      <c r="CD14" s="21" t="n">
        <v>0</v>
      </c>
      <c r="CE14" s="21" t="n">
        <v>0</v>
      </c>
      <c r="CF14" s="21" t="n">
        <v>0</v>
      </c>
      <c r="CG14" s="21" t="n">
        <v>0</v>
      </c>
      <c r="CH14" s="21" t="n">
        <v>0</v>
      </c>
      <c r="CI14" s="21" t="n">
        <v>0</v>
      </c>
    </row>
    <row r="15" s="23" customFormat="true" ht="14.25" hidden="false" customHeight="false" outlineLevel="0" collapsed="false">
      <c r="B15" s="23" t="s">
        <v>88</v>
      </c>
      <c r="C15" s="24"/>
      <c r="D15" s="24" t="n">
        <v>20.69</v>
      </c>
      <c r="E15" s="24" t="n">
        <v>12.89</v>
      </c>
      <c r="F15" s="24" t="n">
        <v>121.6</v>
      </c>
      <c r="G15" s="24" t="n">
        <v>670.78</v>
      </c>
      <c r="H15" s="23" t="n">
        <v>7.09</v>
      </c>
      <c r="I15" s="23" t="n">
        <v>0.09</v>
      </c>
      <c r="J15" s="23" t="n">
        <v>0</v>
      </c>
      <c r="K15" s="23" t="n">
        <v>0</v>
      </c>
      <c r="L15" s="23" t="n">
        <v>44.84</v>
      </c>
      <c r="M15" s="23" t="n">
        <v>67.74</v>
      </c>
      <c r="N15" s="23" t="n">
        <v>9.01</v>
      </c>
      <c r="O15" s="23" t="n">
        <v>0</v>
      </c>
      <c r="P15" s="23" t="n">
        <v>0</v>
      </c>
      <c r="Q15" s="23" t="n">
        <v>1.95</v>
      </c>
      <c r="R15" s="23" t="n">
        <v>5.97</v>
      </c>
      <c r="S15" s="23" t="n">
        <v>376.72</v>
      </c>
      <c r="T15" s="23" t="n">
        <v>1062.83</v>
      </c>
      <c r="U15" s="23" t="n">
        <v>347.64</v>
      </c>
      <c r="V15" s="23" t="n">
        <v>126.48</v>
      </c>
      <c r="W15" s="23" t="n">
        <v>417.27</v>
      </c>
      <c r="X15" s="23" t="n">
        <v>7.22</v>
      </c>
      <c r="Y15" s="23" t="n">
        <v>36.36</v>
      </c>
      <c r="Z15" s="23" t="n">
        <v>86.88</v>
      </c>
      <c r="AA15" s="23" t="n">
        <v>77.18</v>
      </c>
      <c r="AB15" s="23" t="n">
        <v>61</v>
      </c>
      <c r="AC15" s="23" t="n">
        <v>0.66</v>
      </c>
      <c r="AD15" s="23" t="n">
        <v>0.37</v>
      </c>
      <c r="AE15" s="23" t="n">
        <v>1.32</v>
      </c>
      <c r="AF15" s="23" t="n">
        <v>5.25</v>
      </c>
      <c r="AG15" s="23" t="n">
        <v>130.52</v>
      </c>
      <c r="AH15" s="23" t="n">
        <v>0</v>
      </c>
      <c r="AI15" s="23" t="n">
        <v>678.94</v>
      </c>
      <c r="AJ15" s="23" t="n">
        <v>650.33</v>
      </c>
      <c r="AK15" s="23" t="n">
        <v>1071.89</v>
      </c>
      <c r="AL15" s="23" t="n">
        <v>599.79</v>
      </c>
      <c r="AM15" s="23" t="n">
        <v>229.16</v>
      </c>
      <c r="AN15" s="23" t="n">
        <v>488.2</v>
      </c>
      <c r="AO15" s="23" t="n">
        <v>197.16</v>
      </c>
      <c r="AP15" s="23" t="n">
        <v>706.85</v>
      </c>
      <c r="AQ15" s="23" t="n">
        <v>522.04</v>
      </c>
      <c r="AR15" s="23" t="n">
        <v>605.03</v>
      </c>
      <c r="AS15" s="23" t="n">
        <v>820.83</v>
      </c>
      <c r="AT15" s="23" t="n">
        <v>238.39</v>
      </c>
      <c r="AU15" s="23" t="n">
        <v>512.59</v>
      </c>
      <c r="AV15" s="23" t="n">
        <v>3165.22</v>
      </c>
      <c r="AW15" s="23" t="n">
        <v>0</v>
      </c>
      <c r="AX15" s="23" t="n">
        <v>874.13</v>
      </c>
      <c r="AY15" s="23" t="n">
        <v>574</v>
      </c>
      <c r="AZ15" s="23" t="n">
        <v>551.23</v>
      </c>
      <c r="BA15" s="23" t="n">
        <v>274.32</v>
      </c>
      <c r="BB15" s="23" t="n">
        <v>0.09</v>
      </c>
      <c r="BC15" s="23" t="n">
        <v>0.04</v>
      </c>
      <c r="BD15" s="23" t="n">
        <v>0.02</v>
      </c>
      <c r="BE15" s="23" t="n">
        <v>0.05</v>
      </c>
      <c r="BF15" s="23" t="n">
        <v>0.06</v>
      </c>
      <c r="BG15" s="23" t="n">
        <v>0.28</v>
      </c>
      <c r="BH15" s="23" t="n">
        <v>0</v>
      </c>
      <c r="BI15" s="23" t="n">
        <v>1.3</v>
      </c>
      <c r="BJ15" s="23" t="n">
        <v>0</v>
      </c>
      <c r="BK15" s="23" t="n">
        <v>0.26</v>
      </c>
      <c r="BL15" s="23" t="n">
        <v>0</v>
      </c>
      <c r="BM15" s="23" t="n">
        <v>0.02</v>
      </c>
      <c r="BN15" s="23" t="n">
        <v>0</v>
      </c>
      <c r="BO15" s="23" t="n">
        <v>0.05</v>
      </c>
      <c r="BP15" s="23" t="n">
        <v>0.1</v>
      </c>
      <c r="BQ15" s="23" t="n">
        <v>1.66</v>
      </c>
      <c r="BR15" s="23" t="n">
        <v>0</v>
      </c>
      <c r="BS15" s="23" t="n">
        <v>0</v>
      </c>
      <c r="BT15" s="23" t="n">
        <v>1.57</v>
      </c>
      <c r="BU15" s="23" t="n">
        <v>0.08</v>
      </c>
      <c r="BV15" s="23" t="n">
        <v>0</v>
      </c>
      <c r="BW15" s="23" t="n">
        <v>0</v>
      </c>
      <c r="BX15" s="23" t="n">
        <v>0</v>
      </c>
      <c r="BY15" s="23" t="n">
        <v>0</v>
      </c>
      <c r="BZ15" s="23" t="n">
        <v>591.63</v>
      </c>
      <c r="CA15" s="23" t="n">
        <f aca="false">$G$15/$G$25*100</f>
        <v>42.1100871355749</v>
      </c>
      <c r="CB15" s="23" t="n">
        <v>50.84</v>
      </c>
      <c r="CD15" s="23" t="n">
        <v>0</v>
      </c>
      <c r="CE15" s="23" t="n">
        <v>0</v>
      </c>
      <c r="CF15" s="23" t="n">
        <v>0</v>
      </c>
      <c r="CG15" s="23" t="n">
        <v>0</v>
      </c>
      <c r="CH15" s="23" t="n">
        <v>0</v>
      </c>
      <c r="CI15" s="23" t="n">
        <v>0</v>
      </c>
    </row>
    <row r="16" s="13" customFormat="true" ht="15" hidden="false" customHeight="false" outlineLevel="0" collapsed="false">
      <c r="B16" s="13" t="s">
        <v>89</v>
      </c>
      <c r="C16" s="18"/>
      <c r="D16" s="18"/>
      <c r="E16" s="18"/>
      <c r="F16" s="18"/>
      <c r="G16" s="18"/>
    </row>
    <row r="17" s="19" customFormat="true" ht="15" hidden="false" customHeight="false" outlineLevel="0" collapsed="false">
      <c r="A17" s="19" t="str">
        <f aca="false">"фирм"</f>
        <v>фирм</v>
      </c>
      <c r="B17" s="19" t="s">
        <v>183</v>
      </c>
      <c r="C17" s="20" t="str">
        <f aca="false">"100"</f>
        <v>100</v>
      </c>
      <c r="D17" s="20" t="n">
        <v>1.55</v>
      </c>
      <c r="E17" s="20" t="n">
        <v>4.99</v>
      </c>
      <c r="F17" s="20" t="n">
        <v>6.27</v>
      </c>
      <c r="G17" s="20" t="n">
        <v>72.470314</v>
      </c>
      <c r="H17" s="19" t="n">
        <v>0.63</v>
      </c>
      <c r="I17" s="19" t="n">
        <v>3.25</v>
      </c>
      <c r="J17" s="19" t="n">
        <v>0</v>
      </c>
      <c r="K17" s="19" t="n">
        <v>0</v>
      </c>
      <c r="L17" s="19" t="n">
        <v>4.33</v>
      </c>
      <c r="M17" s="19" t="n">
        <v>0.1</v>
      </c>
      <c r="N17" s="19" t="n">
        <v>1.83</v>
      </c>
      <c r="O17" s="19" t="n">
        <v>0</v>
      </c>
      <c r="P17" s="19" t="n">
        <v>0</v>
      </c>
      <c r="Q17" s="19" t="n">
        <v>0.26</v>
      </c>
      <c r="R17" s="19" t="n">
        <v>0.68</v>
      </c>
      <c r="S17" s="19" t="n">
        <v>12.59</v>
      </c>
      <c r="T17" s="19" t="n">
        <v>258.99</v>
      </c>
      <c r="U17" s="19" t="n">
        <v>42.14</v>
      </c>
      <c r="V17" s="19" t="n">
        <v>17.21</v>
      </c>
      <c r="W17" s="19" t="n">
        <v>32.9</v>
      </c>
      <c r="X17" s="19" t="n">
        <v>0.59</v>
      </c>
      <c r="Y17" s="19" t="n">
        <v>0</v>
      </c>
      <c r="Z17" s="19" t="n">
        <v>1235.78</v>
      </c>
      <c r="AA17" s="19" t="n">
        <v>209.91</v>
      </c>
      <c r="AB17" s="19" t="n">
        <v>2.35</v>
      </c>
      <c r="AC17" s="19" t="n">
        <v>0.03</v>
      </c>
      <c r="AD17" s="19" t="n">
        <v>0.04</v>
      </c>
      <c r="AE17" s="19" t="n">
        <v>0.64</v>
      </c>
      <c r="AF17" s="19" t="n">
        <v>0.83</v>
      </c>
      <c r="AG17" s="19" t="n">
        <v>35.13</v>
      </c>
      <c r="AH17" s="19" t="n">
        <v>0</v>
      </c>
      <c r="AI17" s="19" t="n">
        <v>49.49</v>
      </c>
      <c r="AJ17" s="19" t="n">
        <v>42.24</v>
      </c>
      <c r="AK17" s="19" t="n">
        <v>54.29</v>
      </c>
      <c r="AL17" s="19" t="n">
        <v>51.11</v>
      </c>
      <c r="AM17" s="19" t="n">
        <v>17.64</v>
      </c>
      <c r="AN17" s="19" t="n">
        <v>38.27</v>
      </c>
      <c r="AO17" s="19" t="n">
        <v>8.62</v>
      </c>
      <c r="AP17" s="19" t="n">
        <v>45.86</v>
      </c>
      <c r="AQ17" s="19" t="n">
        <v>59.44</v>
      </c>
      <c r="AR17" s="19" t="n">
        <v>70.9</v>
      </c>
      <c r="AS17" s="19" t="n">
        <v>144.84</v>
      </c>
      <c r="AT17" s="19" t="n">
        <v>22.93</v>
      </c>
      <c r="AU17" s="19" t="n">
        <v>40.13</v>
      </c>
      <c r="AV17" s="19" t="n">
        <v>238.88</v>
      </c>
      <c r="AW17" s="19" t="n">
        <v>0</v>
      </c>
      <c r="AX17" s="19" t="n">
        <v>47.97</v>
      </c>
      <c r="AY17" s="19" t="n">
        <v>49.25</v>
      </c>
      <c r="AZ17" s="19" t="n">
        <v>40.57</v>
      </c>
      <c r="BA17" s="19" t="n">
        <v>16.56</v>
      </c>
      <c r="BB17" s="19" t="n">
        <v>0</v>
      </c>
      <c r="BC17" s="19" t="n">
        <v>0</v>
      </c>
      <c r="BD17" s="19" t="n">
        <v>0</v>
      </c>
      <c r="BE17" s="19" t="n">
        <v>0</v>
      </c>
      <c r="BF17" s="19" t="n">
        <v>0</v>
      </c>
      <c r="BG17" s="19" t="n">
        <v>0</v>
      </c>
      <c r="BH17" s="19" t="n">
        <v>0</v>
      </c>
      <c r="BI17" s="19" t="n">
        <v>0.3</v>
      </c>
      <c r="BJ17" s="19" t="n">
        <v>0</v>
      </c>
      <c r="BK17" s="19" t="n">
        <v>0.2</v>
      </c>
      <c r="BL17" s="19" t="n">
        <v>0.01</v>
      </c>
      <c r="BM17" s="19" t="n">
        <v>0.03</v>
      </c>
      <c r="BN17" s="19" t="n">
        <v>0</v>
      </c>
      <c r="BO17" s="19" t="n">
        <v>0</v>
      </c>
      <c r="BP17" s="19" t="n">
        <v>0</v>
      </c>
      <c r="BQ17" s="19" t="n">
        <v>1.16</v>
      </c>
      <c r="BR17" s="19" t="n">
        <v>0</v>
      </c>
      <c r="BS17" s="19" t="n">
        <v>0</v>
      </c>
      <c r="BT17" s="19" t="n">
        <v>2.89</v>
      </c>
      <c r="BU17" s="19" t="n">
        <v>0</v>
      </c>
      <c r="BV17" s="19" t="n">
        <v>0</v>
      </c>
      <c r="BW17" s="19" t="n">
        <v>0</v>
      </c>
      <c r="BX17" s="19" t="n">
        <v>0</v>
      </c>
      <c r="BY17" s="19" t="n">
        <v>0</v>
      </c>
      <c r="BZ17" s="19" t="n">
        <v>87.97</v>
      </c>
      <c r="CB17" s="19" t="n">
        <v>205.96</v>
      </c>
      <c r="CD17" s="19" t="n">
        <v>0</v>
      </c>
      <c r="CE17" s="19" t="n">
        <v>0</v>
      </c>
      <c r="CF17" s="19" t="n">
        <v>0</v>
      </c>
      <c r="CG17" s="19" t="n">
        <v>0</v>
      </c>
      <c r="CH17" s="19" t="n">
        <v>0</v>
      </c>
      <c r="CI17" s="19" t="n">
        <v>0</v>
      </c>
    </row>
    <row r="18" s="19" customFormat="true" ht="15" hidden="false" customHeight="false" outlineLevel="0" collapsed="false">
      <c r="A18" s="19" t="str">
        <f aca="false">"139"</f>
        <v>139</v>
      </c>
      <c r="B18" s="19" t="s">
        <v>91</v>
      </c>
      <c r="C18" s="20" t="str">
        <f aca="false">"250"</f>
        <v>250</v>
      </c>
      <c r="D18" s="20" t="n">
        <v>5.36</v>
      </c>
      <c r="E18" s="20" t="n">
        <v>4.67</v>
      </c>
      <c r="F18" s="20" t="n">
        <v>22.28</v>
      </c>
      <c r="G18" s="20" t="n">
        <v>147.262359</v>
      </c>
      <c r="H18" s="19" t="n">
        <v>2.77</v>
      </c>
      <c r="I18" s="19" t="n">
        <v>0.13</v>
      </c>
      <c r="J18" s="19" t="n">
        <v>2.77</v>
      </c>
      <c r="K18" s="19" t="n">
        <v>0</v>
      </c>
      <c r="L18" s="19" t="n">
        <v>3.21</v>
      </c>
      <c r="M18" s="19" t="n">
        <v>15.69</v>
      </c>
      <c r="N18" s="19" t="n">
        <v>3.39</v>
      </c>
      <c r="O18" s="19" t="n">
        <v>0</v>
      </c>
      <c r="P18" s="19" t="n">
        <v>0</v>
      </c>
      <c r="Q18" s="19" t="n">
        <v>0.15</v>
      </c>
      <c r="R18" s="19" t="n">
        <v>2.39</v>
      </c>
      <c r="S18" s="19" t="n">
        <v>396.34</v>
      </c>
      <c r="T18" s="19" t="n">
        <v>501.92</v>
      </c>
      <c r="U18" s="19" t="n">
        <v>43.43</v>
      </c>
      <c r="V18" s="19" t="n">
        <v>38.4</v>
      </c>
      <c r="W18" s="19" t="n">
        <v>102.85</v>
      </c>
      <c r="X18" s="19" t="n">
        <v>1.99</v>
      </c>
      <c r="Y18" s="19" t="n">
        <v>29.5</v>
      </c>
      <c r="Z18" s="19" t="n">
        <v>1229.4</v>
      </c>
      <c r="AA18" s="19" t="n">
        <v>257.05</v>
      </c>
      <c r="AB18" s="19" t="n">
        <v>0.35</v>
      </c>
      <c r="AC18" s="19" t="n">
        <v>0.2</v>
      </c>
      <c r="AD18" s="19" t="n">
        <v>0.07</v>
      </c>
      <c r="AE18" s="19" t="n">
        <v>1.04</v>
      </c>
      <c r="AF18" s="19" t="n">
        <v>2.41</v>
      </c>
      <c r="AG18" s="19" t="n">
        <v>5.8</v>
      </c>
      <c r="AH18" s="19" t="n">
        <v>0</v>
      </c>
      <c r="AI18" s="19" t="n">
        <v>215.73</v>
      </c>
      <c r="AJ18" s="19" t="n">
        <v>237.92</v>
      </c>
      <c r="AK18" s="19" t="n">
        <v>354.69</v>
      </c>
      <c r="AL18" s="19" t="n">
        <v>338.46</v>
      </c>
      <c r="AM18" s="19" t="n">
        <v>46.53</v>
      </c>
      <c r="AN18" s="19" t="n">
        <v>188.94</v>
      </c>
      <c r="AO18" s="19" t="n">
        <v>62.9</v>
      </c>
      <c r="AP18" s="19" t="n">
        <v>222.45</v>
      </c>
      <c r="AQ18" s="19" t="n">
        <v>212.72</v>
      </c>
      <c r="AR18" s="19" t="n">
        <v>400.05</v>
      </c>
      <c r="AS18" s="19" t="n">
        <v>486.41</v>
      </c>
      <c r="AT18" s="19" t="n">
        <v>99.55</v>
      </c>
      <c r="AU18" s="19" t="n">
        <v>210.01</v>
      </c>
      <c r="AV18" s="19" t="n">
        <v>757.52</v>
      </c>
      <c r="AW18" s="19" t="n">
        <v>1.67</v>
      </c>
      <c r="AX18" s="19" t="n">
        <v>148.6</v>
      </c>
      <c r="AY18" s="19" t="n">
        <v>182.33</v>
      </c>
      <c r="AZ18" s="19" t="n">
        <v>153.04</v>
      </c>
      <c r="BA18" s="19" t="n">
        <v>56.89</v>
      </c>
      <c r="BB18" s="19" t="n">
        <v>0.19</v>
      </c>
      <c r="BC18" s="19" t="n">
        <v>0.05</v>
      </c>
      <c r="BD18" s="19" t="n">
        <v>0.04</v>
      </c>
      <c r="BE18" s="19" t="n">
        <v>0.1</v>
      </c>
      <c r="BF18" s="19" t="n">
        <v>0.13</v>
      </c>
      <c r="BG18" s="19" t="n">
        <v>0.43</v>
      </c>
      <c r="BH18" s="19" t="n">
        <v>0</v>
      </c>
      <c r="BI18" s="19" t="n">
        <v>1.35</v>
      </c>
      <c r="BJ18" s="19" t="n">
        <v>0</v>
      </c>
      <c r="BK18" s="19" t="n">
        <v>0.41</v>
      </c>
      <c r="BL18" s="19" t="n">
        <v>0</v>
      </c>
      <c r="BM18" s="19" t="n">
        <v>0</v>
      </c>
      <c r="BN18" s="19" t="n">
        <v>0</v>
      </c>
      <c r="BO18" s="19" t="n">
        <v>0</v>
      </c>
      <c r="BP18" s="19" t="n">
        <v>0.15</v>
      </c>
      <c r="BQ18" s="19" t="n">
        <v>1.63</v>
      </c>
      <c r="BR18" s="19" t="n">
        <v>0</v>
      </c>
      <c r="BS18" s="19" t="n">
        <v>0</v>
      </c>
      <c r="BT18" s="19" t="n">
        <v>0.32</v>
      </c>
      <c r="BU18" s="19" t="n">
        <v>0.03</v>
      </c>
      <c r="BV18" s="19" t="n">
        <v>0</v>
      </c>
      <c r="BW18" s="19" t="n">
        <v>0</v>
      </c>
      <c r="BX18" s="19" t="n">
        <v>0</v>
      </c>
      <c r="BY18" s="19" t="n">
        <v>0</v>
      </c>
      <c r="BZ18" s="19" t="n">
        <v>242.87</v>
      </c>
      <c r="CB18" s="19" t="n">
        <v>234.4</v>
      </c>
      <c r="CD18" s="19" t="n">
        <v>0</v>
      </c>
      <c r="CE18" s="19" t="n">
        <v>0</v>
      </c>
      <c r="CF18" s="19" t="n">
        <v>0</v>
      </c>
      <c r="CG18" s="19" t="n">
        <v>0</v>
      </c>
      <c r="CH18" s="19" t="n">
        <v>0</v>
      </c>
      <c r="CI18" s="19" t="n">
        <v>0</v>
      </c>
    </row>
    <row r="19" s="19" customFormat="true" ht="15" hidden="false" customHeight="false" outlineLevel="0" collapsed="false">
      <c r="A19" s="19" t="str">
        <f aca="false">"фирм"</f>
        <v>фирм</v>
      </c>
      <c r="B19" s="19" t="s">
        <v>184</v>
      </c>
      <c r="C19" s="20" t="str">
        <f aca="false">"110"</f>
        <v>110</v>
      </c>
      <c r="D19" s="20" t="n">
        <v>11.41</v>
      </c>
      <c r="E19" s="20" t="n">
        <v>10.85</v>
      </c>
      <c r="F19" s="20" t="n">
        <v>9.22</v>
      </c>
      <c r="G19" s="20" t="n">
        <v>179.78353155</v>
      </c>
      <c r="H19" s="19" t="n">
        <v>5.32</v>
      </c>
      <c r="I19" s="19" t="n">
        <v>0.08</v>
      </c>
      <c r="J19" s="19" t="n">
        <v>2.64</v>
      </c>
      <c r="K19" s="19" t="n">
        <v>0</v>
      </c>
      <c r="L19" s="19" t="n">
        <v>1.18</v>
      </c>
      <c r="M19" s="19" t="n">
        <v>7.38</v>
      </c>
      <c r="N19" s="19" t="n">
        <v>0.66</v>
      </c>
      <c r="O19" s="19" t="n">
        <v>0</v>
      </c>
      <c r="P19" s="19" t="n">
        <v>0</v>
      </c>
      <c r="Q19" s="19" t="n">
        <v>0.14</v>
      </c>
      <c r="R19" s="19" t="n">
        <v>1.82</v>
      </c>
      <c r="S19" s="19" t="n">
        <v>361.09</v>
      </c>
      <c r="T19" s="19" t="n">
        <v>124.42</v>
      </c>
      <c r="U19" s="19" t="n">
        <v>22.68</v>
      </c>
      <c r="V19" s="19" t="n">
        <v>14.97</v>
      </c>
      <c r="W19" s="19" t="n">
        <v>104.37</v>
      </c>
      <c r="X19" s="19" t="n">
        <v>1.1</v>
      </c>
      <c r="Y19" s="19" t="n">
        <v>43.7</v>
      </c>
      <c r="Z19" s="19" t="n">
        <v>31.31</v>
      </c>
      <c r="AA19" s="19" t="n">
        <v>80.42</v>
      </c>
      <c r="AB19" s="19" t="n">
        <v>0.59</v>
      </c>
      <c r="AC19" s="19" t="n">
        <v>0.05</v>
      </c>
      <c r="AD19" s="19" t="n">
        <v>0.1</v>
      </c>
      <c r="AE19" s="19" t="n">
        <v>4.22</v>
      </c>
      <c r="AF19" s="19" t="n">
        <v>8.2</v>
      </c>
      <c r="AG19" s="19" t="n">
        <v>0.73</v>
      </c>
      <c r="AH19" s="19" t="n">
        <v>0</v>
      </c>
      <c r="AI19" s="19" t="n">
        <v>615.34</v>
      </c>
      <c r="AJ19" s="19" t="n">
        <v>661.06</v>
      </c>
      <c r="AK19" s="19" t="n">
        <v>984.05</v>
      </c>
      <c r="AL19" s="19" t="n">
        <v>1113.16</v>
      </c>
      <c r="AM19" s="19" t="n">
        <v>288.67</v>
      </c>
      <c r="AN19" s="19" t="n">
        <v>547.79</v>
      </c>
      <c r="AO19" s="19" t="n">
        <v>4.81</v>
      </c>
      <c r="AP19" s="19" t="n">
        <v>567.37</v>
      </c>
      <c r="AQ19" s="19" t="n">
        <v>7.18</v>
      </c>
      <c r="AR19" s="19" t="n">
        <v>8.41</v>
      </c>
      <c r="AS19" s="19" t="n">
        <v>7.79</v>
      </c>
      <c r="AT19" s="19" t="n">
        <v>289.68</v>
      </c>
      <c r="AU19" s="19" t="n">
        <v>7.38</v>
      </c>
      <c r="AV19" s="19" t="n">
        <v>63.69</v>
      </c>
      <c r="AW19" s="19" t="n">
        <v>0</v>
      </c>
      <c r="AX19" s="19" t="n">
        <v>20.12</v>
      </c>
      <c r="AY19" s="19" t="n">
        <v>10.9</v>
      </c>
      <c r="AZ19" s="19" t="n">
        <v>357.63</v>
      </c>
      <c r="BA19" s="19" t="n">
        <v>127.12</v>
      </c>
      <c r="BB19" s="19" t="n">
        <v>0.08</v>
      </c>
      <c r="BC19" s="19" t="n">
        <v>0.02</v>
      </c>
      <c r="BD19" s="19" t="n">
        <v>0.02</v>
      </c>
      <c r="BE19" s="19" t="n">
        <v>0.04</v>
      </c>
      <c r="BF19" s="19" t="n">
        <v>0.05</v>
      </c>
      <c r="BG19" s="19" t="n">
        <v>0.18</v>
      </c>
      <c r="BH19" s="19" t="n">
        <v>0</v>
      </c>
      <c r="BI19" s="19" t="n">
        <v>0.55</v>
      </c>
      <c r="BJ19" s="19" t="n">
        <v>0</v>
      </c>
      <c r="BK19" s="19" t="n">
        <v>0.17</v>
      </c>
      <c r="BL19" s="19" t="n">
        <v>0</v>
      </c>
      <c r="BM19" s="19" t="n">
        <v>0</v>
      </c>
      <c r="BN19" s="19" t="n">
        <v>0</v>
      </c>
      <c r="BO19" s="19" t="n">
        <v>0</v>
      </c>
      <c r="BP19" s="19" t="n">
        <v>0.06</v>
      </c>
      <c r="BQ19" s="19" t="n">
        <v>0.51</v>
      </c>
      <c r="BR19" s="19" t="n">
        <v>0</v>
      </c>
      <c r="BS19" s="19" t="n">
        <v>0</v>
      </c>
      <c r="BT19" s="19" t="n">
        <v>0.03</v>
      </c>
      <c r="BU19" s="19" t="n">
        <v>0</v>
      </c>
      <c r="BV19" s="19" t="n">
        <v>0</v>
      </c>
      <c r="BW19" s="19" t="n">
        <v>0</v>
      </c>
      <c r="BX19" s="19" t="n">
        <v>0</v>
      </c>
      <c r="BY19" s="19" t="n">
        <v>0</v>
      </c>
      <c r="BZ19" s="19" t="n">
        <v>97.74</v>
      </c>
      <c r="CB19" s="19" t="n">
        <v>48.92</v>
      </c>
      <c r="CD19" s="19" t="n">
        <v>0</v>
      </c>
      <c r="CE19" s="19" t="n">
        <v>0</v>
      </c>
      <c r="CF19" s="19" t="n">
        <v>0</v>
      </c>
      <c r="CG19" s="19" t="n">
        <v>0</v>
      </c>
      <c r="CH19" s="19" t="n">
        <v>0</v>
      </c>
      <c r="CI19" s="19" t="n">
        <v>0</v>
      </c>
    </row>
    <row r="20" s="19" customFormat="true" ht="15" hidden="false" customHeight="false" outlineLevel="0" collapsed="false">
      <c r="A20" s="26" t="n">
        <v>516</v>
      </c>
      <c r="B20" s="19" t="s">
        <v>93</v>
      </c>
      <c r="C20" s="20" t="str">
        <f aca="false">"180"</f>
        <v>180</v>
      </c>
      <c r="D20" s="20" t="n">
        <v>6.61</v>
      </c>
      <c r="E20" s="20" t="n">
        <v>4.7</v>
      </c>
      <c r="F20" s="20" t="n">
        <v>41.52</v>
      </c>
      <c r="G20" s="20" t="n">
        <v>234.23019</v>
      </c>
      <c r="H20" s="19" t="n">
        <v>2.81</v>
      </c>
      <c r="I20" s="19" t="n">
        <v>0.13</v>
      </c>
      <c r="J20" s="19" t="n">
        <v>0</v>
      </c>
      <c r="K20" s="19" t="n">
        <v>0</v>
      </c>
      <c r="L20" s="19" t="n">
        <v>1.04</v>
      </c>
      <c r="M20" s="19" t="n">
        <v>38.39</v>
      </c>
      <c r="N20" s="19" t="n">
        <v>2.1</v>
      </c>
      <c r="O20" s="19" t="n">
        <v>0</v>
      </c>
      <c r="P20" s="19" t="n">
        <v>0</v>
      </c>
      <c r="Q20" s="19" t="n">
        <v>0</v>
      </c>
      <c r="R20" s="19" t="n">
        <v>1.21</v>
      </c>
      <c r="S20" s="19" t="n">
        <v>259.75</v>
      </c>
      <c r="T20" s="19" t="n">
        <v>62.66</v>
      </c>
      <c r="U20" s="19" t="n">
        <v>14.26</v>
      </c>
      <c r="V20" s="19" t="n">
        <v>9.25</v>
      </c>
      <c r="W20" s="19" t="n">
        <v>50.78</v>
      </c>
      <c r="X20" s="19" t="n">
        <v>0.94</v>
      </c>
      <c r="Y20" s="19" t="n">
        <v>29.5</v>
      </c>
      <c r="Z20" s="19" t="n">
        <v>16.15</v>
      </c>
      <c r="AA20" s="19" t="n">
        <v>32.65</v>
      </c>
      <c r="AB20" s="19" t="n">
        <v>1</v>
      </c>
      <c r="AC20" s="19" t="n">
        <v>0.07</v>
      </c>
      <c r="AD20" s="19" t="n">
        <v>0.02</v>
      </c>
      <c r="AE20" s="19" t="n">
        <v>0.57</v>
      </c>
      <c r="AF20" s="19" t="n">
        <v>1.84</v>
      </c>
      <c r="AG20" s="19" t="n">
        <v>0</v>
      </c>
      <c r="AH20" s="19" t="n">
        <v>0</v>
      </c>
      <c r="AI20" s="19" t="n">
        <v>286.12</v>
      </c>
      <c r="AJ20" s="19" t="n">
        <v>261.54</v>
      </c>
      <c r="AK20" s="19" t="n">
        <v>490.01</v>
      </c>
      <c r="AL20" s="19" t="n">
        <v>152.75</v>
      </c>
      <c r="AM20" s="19" t="n">
        <v>93.29</v>
      </c>
      <c r="AN20" s="19" t="n">
        <v>189.35</v>
      </c>
      <c r="AO20" s="19" t="n">
        <v>61.73</v>
      </c>
      <c r="AP20" s="19" t="n">
        <v>304.08</v>
      </c>
      <c r="AQ20" s="19" t="n">
        <v>200.94</v>
      </c>
      <c r="AR20" s="19" t="n">
        <v>242.55</v>
      </c>
      <c r="AS20" s="19" t="n">
        <v>207.59</v>
      </c>
      <c r="AT20" s="19" t="n">
        <v>121.94</v>
      </c>
      <c r="AU20" s="19" t="n">
        <v>212.58</v>
      </c>
      <c r="AV20" s="19" t="n">
        <v>1867.96</v>
      </c>
      <c r="AW20" s="19" t="n">
        <v>0</v>
      </c>
      <c r="AX20" s="19" t="n">
        <v>588.55</v>
      </c>
      <c r="AY20" s="19" t="n">
        <v>304.46</v>
      </c>
      <c r="AZ20" s="19" t="n">
        <v>152.66</v>
      </c>
      <c r="BA20" s="19" t="n">
        <v>121.18</v>
      </c>
      <c r="BB20" s="19" t="n">
        <v>0.18</v>
      </c>
      <c r="BC20" s="19" t="n">
        <v>0.04</v>
      </c>
      <c r="BD20" s="19" t="n">
        <v>0.03</v>
      </c>
      <c r="BE20" s="19" t="n">
        <v>0.09</v>
      </c>
      <c r="BF20" s="19" t="n">
        <v>0.11</v>
      </c>
      <c r="BG20" s="19" t="n">
        <v>0.37</v>
      </c>
      <c r="BH20" s="19" t="n">
        <v>0</v>
      </c>
      <c r="BI20" s="19" t="n">
        <v>1.28</v>
      </c>
      <c r="BJ20" s="19" t="n">
        <v>0</v>
      </c>
      <c r="BK20" s="19" t="n">
        <v>0.36</v>
      </c>
      <c r="BL20" s="19" t="n">
        <v>0</v>
      </c>
      <c r="BM20" s="19" t="n">
        <v>0</v>
      </c>
      <c r="BN20" s="19" t="n">
        <v>0</v>
      </c>
      <c r="BO20" s="19" t="n">
        <v>0.04</v>
      </c>
      <c r="BP20" s="19" t="n">
        <v>0.14</v>
      </c>
      <c r="BQ20" s="19" t="n">
        <v>1.09</v>
      </c>
      <c r="BR20" s="19" t="n">
        <v>0</v>
      </c>
      <c r="BS20" s="19" t="n">
        <v>0</v>
      </c>
      <c r="BT20" s="19" t="n">
        <v>0.29</v>
      </c>
      <c r="BU20" s="19" t="n">
        <v>0.01</v>
      </c>
      <c r="BV20" s="19" t="n">
        <v>0</v>
      </c>
      <c r="BW20" s="19" t="n">
        <v>0</v>
      </c>
      <c r="BX20" s="19" t="n">
        <v>0</v>
      </c>
      <c r="BY20" s="19" t="n">
        <v>0</v>
      </c>
      <c r="BZ20" s="19" t="n">
        <v>8.99</v>
      </c>
      <c r="CB20" s="19" t="n">
        <v>32.19</v>
      </c>
      <c r="CD20" s="19" t="n">
        <v>0</v>
      </c>
      <c r="CE20" s="19" t="n">
        <v>0</v>
      </c>
      <c r="CF20" s="19" t="n">
        <v>0</v>
      </c>
      <c r="CG20" s="19" t="n">
        <v>0</v>
      </c>
      <c r="CH20" s="19" t="n">
        <v>0</v>
      </c>
      <c r="CI20" s="19" t="n">
        <v>0</v>
      </c>
    </row>
    <row r="21" s="19" customFormat="true" ht="15" hidden="false" customHeight="false" outlineLevel="0" collapsed="false">
      <c r="A21" s="19" t="str">
        <f aca="false">"634"</f>
        <v>634</v>
      </c>
      <c r="B21" s="19" t="s">
        <v>94</v>
      </c>
      <c r="C21" s="20" t="str">
        <f aca="false">"200"</f>
        <v>200</v>
      </c>
      <c r="D21" s="20" t="n">
        <v>0.1</v>
      </c>
      <c r="E21" s="20" t="n">
        <v>0.04</v>
      </c>
      <c r="F21" s="20" t="n">
        <v>11.13</v>
      </c>
      <c r="G21" s="20" t="n">
        <v>43.78008</v>
      </c>
      <c r="H21" s="19" t="n">
        <v>0</v>
      </c>
      <c r="I21" s="19" t="n">
        <v>0</v>
      </c>
      <c r="J21" s="19" t="n">
        <v>0</v>
      </c>
      <c r="K21" s="19" t="n">
        <v>0</v>
      </c>
      <c r="L21" s="19" t="n">
        <v>10.51</v>
      </c>
      <c r="M21" s="19" t="n">
        <v>0</v>
      </c>
      <c r="N21" s="19" t="n">
        <v>0.63</v>
      </c>
      <c r="O21" s="19" t="n">
        <v>0</v>
      </c>
      <c r="P21" s="19" t="n">
        <v>0</v>
      </c>
      <c r="Q21" s="19" t="n">
        <v>0.62</v>
      </c>
      <c r="R21" s="19" t="n">
        <v>0.07</v>
      </c>
      <c r="S21" s="19" t="n">
        <v>0.3</v>
      </c>
      <c r="T21" s="19" t="n">
        <v>23.86</v>
      </c>
      <c r="U21" s="19" t="n">
        <v>3.01</v>
      </c>
      <c r="V21" s="19" t="n">
        <v>2.85</v>
      </c>
      <c r="W21" s="19" t="n">
        <v>2.05</v>
      </c>
      <c r="X21" s="19" t="n">
        <v>0.15</v>
      </c>
      <c r="Y21" s="19" t="n">
        <v>0</v>
      </c>
      <c r="Z21" s="19" t="n">
        <v>0</v>
      </c>
      <c r="AA21" s="19" t="n">
        <v>0</v>
      </c>
      <c r="AB21" s="19" t="n">
        <v>0.2</v>
      </c>
      <c r="AC21" s="19" t="n">
        <v>0</v>
      </c>
      <c r="AD21" s="19" t="n">
        <v>0</v>
      </c>
      <c r="AE21" s="19" t="n">
        <v>0.03</v>
      </c>
      <c r="AF21" s="19" t="n">
        <v>0.06</v>
      </c>
      <c r="AG21" s="19" t="n">
        <v>1.2</v>
      </c>
      <c r="AH21" s="19" t="n">
        <v>0</v>
      </c>
      <c r="AI21" s="19" t="n">
        <v>0</v>
      </c>
      <c r="AJ21" s="19" t="n">
        <v>0</v>
      </c>
      <c r="AK21" s="19" t="n">
        <v>0</v>
      </c>
      <c r="AL21" s="19" t="n">
        <v>0</v>
      </c>
      <c r="AM21" s="19" t="n">
        <v>0</v>
      </c>
      <c r="AN21" s="19" t="n">
        <v>0</v>
      </c>
      <c r="AO21" s="19" t="n">
        <v>0</v>
      </c>
      <c r="AP21" s="19" t="n">
        <v>0</v>
      </c>
      <c r="AQ21" s="19" t="n">
        <v>0</v>
      </c>
      <c r="AR21" s="19" t="n">
        <v>0</v>
      </c>
      <c r="AS21" s="19" t="n">
        <v>0</v>
      </c>
      <c r="AT21" s="19" t="n">
        <v>0</v>
      </c>
      <c r="AU21" s="19" t="n">
        <v>0</v>
      </c>
      <c r="AV21" s="19" t="n">
        <v>0</v>
      </c>
      <c r="AW21" s="19" t="n">
        <v>0</v>
      </c>
      <c r="AX21" s="19" t="n">
        <v>0</v>
      </c>
      <c r="AY21" s="19" t="n">
        <v>0</v>
      </c>
      <c r="AZ21" s="19" t="n">
        <v>0</v>
      </c>
      <c r="BA21" s="19" t="n">
        <v>0</v>
      </c>
      <c r="BB21" s="19" t="n">
        <v>0</v>
      </c>
      <c r="BC21" s="19" t="n">
        <v>0</v>
      </c>
      <c r="BD21" s="19" t="n">
        <v>0</v>
      </c>
      <c r="BE21" s="19" t="n">
        <v>0</v>
      </c>
      <c r="BF21" s="19" t="n">
        <v>0</v>
      </c>
      <c r="BG21" s="19" t="n">
        <v>0</v>
      </c>
      <c r="BH21" s="19" t="n">
        <v>0</v>
      </c>
      <c r="BI21" s="19" t="n">
        <v>0</v>
      </c>
      <c r="BJ21" s="19" t="n">
        <v>0</v>
      </c>
      <c r="BK21" s="19" t="n">
        <v>0</v>
      </c>
      <c r="BL21" s="19" t="n">
        <v>0</v>
      </c>
      <c r="BM21" s="19" t="n">
        <v>0</v>
      </c>
      <c r="BN21" s="19" t="n">
        <v>0</v>
      </c>
      <c r="BO21" s="19" t="n">
        <v>0</v>
      </c>
      <c r="BP21" s="19" t="n">
        <v>0</v>
      </c>
      <c r="BQ21" s="19" t="n">
        <v>0</v>
      </c>
      <c r="BR21" s="19" t="n">
        <v>0</v>
      </c>
      <c r="BS21" s="19" t="n">
        <v>0</v>
      </c>
      <c r="BT21" s="19" t="n">
        <v>0</v>
      </c>
      <c r="BU21" s="19" t="n">
        <v>0</v>
      </c>
      <c r="BV21" s="19" t="n">
        <v>0</v>
      </c>
      <c r="BW21" s="19" t="n">
        <v>0</v>
      </c>
      <c r="BX21" s="19" t="n">
        <v>0</v>
      </c>
      <c r="BY21" s="19" t="n">
        <v>0</v>
      </c>
      <c r="BZ21" s="19" t="n">
        <v>202.79</v>
      </c>
      <c r="CB21" s="19" t="n">
        <v>0</v>
      </c>
      <c r="CD21" s="19" t="n">
        <v>0</v>
      </c>
      <c r="CE21" s="19" t="n">
        <v>0</v>
      </c>
      <c r="CF21" s="19" t="n">
        <v>0</v>
      </c>
      <c r="CG21" s="19" t="n">
        <v>0</v>
      </c>
      <c r="CH21" s="19" t="n">
        <v>0</v>
      </c>
      <c r="CI21" s="19" t="n">
        <v>0</v>
      </c>
    </row>
    <row r="22" s="19" customFormat="true" ht="15" hidden="false" customHeight="false" outlineLevel="0" collapsed="false">
      <c r="B22" s="19" t="s">
        <v>95</v>
      </c>
      <c r="C22" s="20" t="str">
        <f aca="false">"70"</f>
        <v>70</v>
      </c>
      <c r="D22" s="20" t="n">
        <v>4.53</v>
      </c>
      <c r="E22" s="20" t="n">
        <v>0.82</v>
      </c>
      <c r="F22" s="20" t="n">
        <v>28.61</v>
      </c>
      <c r="G22" s="20" t="n">
        <v>132.65868</v>
      </c>
      <c r="H22" s="19" t="n">
        <v>0.14</v>
      </c>
      <c r="I22" s="19" t="n">
        <v>0</v>
      </c>
      <c r="J22" s="19" t="n">
        <v>0</v>
      </c>
      <c r="K22" s="19" t="n">
        <v>0</v>
      </c>
      <c r="L22" s="19" t="n">
        <v>0.82</v>
      </c>
      <c r="M22" s="19" t="n">
        <v>22.09</v>
      </c>
      <c r="N22" s="19" t="n">
        <v>5.69</v>
      </c>
      <c r="O22" s="19" t="n">
        <v>0</v>
      </c>
      <c r="P22" s="19" t="n">
        <v>0</v>
      </c>
      <c r="Q22" s="19" t="n">
        <v>0.69</v>
      </c>
      <c r="R22" s="19" t="n">
        <v>1.72</v>
      </c>
      <c r="S22" s="19" t="n">
        <v>418.46</v>
      </c>
      <c r="T22" s="19" t="n">
        <v>168.07</v>
      </c>
      <c r="U22" s="19" t="n">
        <v>24.01</v>
      </c>
      <c r="V22" s="19" t="n">
        <v>32.24</v>
      </c>
      <c r="W22" s="19" t="n">
        <v>108.39</v>
      </c>
      <c r="X22" s="19" t="n">
        <v>2.68</v>
      </c>
      <c r="Y22" s="19" t="n">
        <v>0</v>
      </c>
      <c r="Z22" s="19" t="n">
        <v>3.43</v>
      </c>
      <c r="AA22" s="19" t="n">
        <v>0.7</v>
      </c>
      <c r="AB22" s="19" t="n">
        <v>0.98</v>
      </c>
      <c r="AC22" s="19" t="n">
        <v>0.12</v>
      </c>
      <c r="AD22" s="19" t="n">
        <v>0.05</v>
      </c>
      <c r="AE22" s="19" t="n">
        <v>0.48</v>
      </c>
      <c r="AF22" s="19" t="n">
        <v>1.4</v>
      </c>
      <c r="AG22" s="19" t="n">
        <v>0</v>
      </c>
      <c r="AH22" s="19" t="n">
        <v>0</v>
      </c>
      <c r="AI22" s="19" t="n">
        <v>220.89</v>
      </c>
      <c r="AJ22" s="19" t="n">
        <v>170.13</v>
      </c>
      <c r="AK22" s="19" t="n">
        <v>292.92</v>
      </c>
      <c r="AL22" s="19" t="n">
        <v>152.98</v>
      </c>
      <c r="AM22" s="19" t="n">
        <v>63.8</v>
      </c>
      <c r="AN22" s="19" t="n">
        <v>135.83</v>
      </c>
      <c r="AO22" s="19" t="n">
        <v>54.88</v>
      </c>
      <c r="AP22" s="19" t="n">
        <v>254.51</v>
      </c>
      <c r="AQ22" s="19" t="n">
        <v>203.74</v>
      </c>
      <c r="AR22" s="19" t="n">
        <v>199.63</v>
      </c>
      <c r="AS22" s="19" t="n">
        <v>318.3</v>
      </c>
      <c r="AT22" s="19" t="n">
        <v>85.06</v>
      </c>
      <c r="AU22" s="19" t="n">
        <v>212.66</v>
      </c>
      <c r="AV22" s="19" t="n">
        <v>1048.89</v>
      </c>
      <c r="AW22" s="19" t="n">
        <v>0</v>
      </c>
      <c r="AX22" s="19" t="n">
        <v>360.84</v>
      </c>
      <c r="AY22" s="19" t="n">
        <v>199.63</v>
      </c>
      <c r="AZ22" s="19" t="n">
        <v>123.48</v>
      </c>
      <c r="BA22" s="19" t="n">
        <v>89.18</v>
      </c>
      <c r="BB22" s="19" t="n">
        <v>0</v>
      </c>
      <c r="BC22" s="19" t="n">
        <v>0</v>
      </c>
      <c r="BD22" s="19" t="n">
        <v>0</v>
      </c>
      <c r="BE22" s="19" t="n">
        <v>0</v>
      </c>
      <c r="BF22" s="19" t="n">
        <v>0</v>
      </c>
      <c r="BG22" s="19" t="n">
        <v>0</v>
      </c>
      <c r="BH22" s="19" t="n">
        <v>0</v>
      </c>
      <c r="BI22" s="19" t="n">
        <v>0.1</v>
      </c>
      <c r="BJ22" s="19" t="n">
        <v>0</v>
      </c>
      <c r="BK22" s="19" t="n">
        <v>0.01</v>
      </c>
      <c r="BL22" s="19" t="n">
        <v>0.01</v>
      </c>
      <c r="BM22" s="19" t="n">
        <v>0</v>
      </c>
      <c r="BN22" s="19" t="n">
        <v>0</v>
      </c>
      <c r="BO22" s="19" t="n">
        <v>0</v>
      </c>
      <c r="BP22" s="19" t="n">
        <v>0.01</v>
      </c>
      <c r="BQ22" s="19" t="n">
        <v>0.08</v>
      </c>
      <c r="BR22" s="19" t="n">
        <v>0</v>
      </c>
      <c r="BS22" s="19" t="n">
        <v>0</v>
      </c>
      <c r="BT22" s="19" t="n">
        <v>0.33</v>
      </c>
      <c r="BU22" s="19" t="n">
        <v>0.05</v>
      </c>
      <c r="BV22" s="19" t="n">
        <v>0</v>
      </c>
      <c r="BW22" s="19" t="n">
        <v>0</v>
      </c>
      <c r="BX22" s="19" t="n">
        <v>0</v>
      </c>
      <c r="BY22" s="19" t="n">
        <v>0</v>
      </c>
      <c r="BZ22" s="19" t="n">
        <v>32.9</v>
      </c>
      <c r="CB22" s="19" t="n">
        <v>0.57</v>
      </c>
      <c r="CD22" s="19" t="n">
        <v>0</v>
      </c>
      <c r="CE22" s="19" t="n">
        <v>0</v>
      </c>
      <c r="CF22" s="19" t="n">
        <v>0</v>
      </c>
      <c r="CG22" s="19" t="n">
        <v>0</v>
      </c>
      <c r="CH22" s="19" t="n">
        <v>0</v>
      </c>
      <c r="CI22" s="19" t="n">
        <v>0</v>
      </c>
    </row>
    <row r="23" s="21" customFormat="true" ht="15" hidden="false" customHeight="false" outlineLevel="0" collapsed="false">
      <c r="A23" s="21" t="str">
        <f aca="false">"-"</f>
        <v>-</v>
      </c>
      <c r="B23" s="21" t="s">
        <v>87</v>
      </c>
      <c r="C23" s="22" t="str">
        <f aca="false">"50"</f>
        <v>50</v>
      </c>
      <c r="D23" s="22" t="n">
        <v>3.31</v>
      </c>
      <c r="E23" s="22" t="n">
        <v>0.33</v>
      </c>
      <c r="F23" s="22" t="n">
        <v>23.45</v>
      </c>
      <c r="G23" s="22" t="n">
        <v>111.9505</v>
      </c>
      <c r="H23" s="21" t="n">
        <v>0</v>
      </c>
      <c r="I23" s="21" t="n">
        <v>0</v>
      </c>
      <c r="J23" s="21" t="n">
        <v>0</v>
      </c>
      <c r="K23" s="21" t="n">
        <v>0</v>
      </c>
      <c r="L23" s="21" t="n">
        <v>0.55</v>
      </c>
      <c r="M23" s="21" t="n">
        <v>22.8</v>
      </c>
      <c r="N23" s="21" t="n">
        <v>0.1</v>
      </c>
      <c r="O23" s="21" t="n">
        <v>0</v>
      </c>
      <c r="P23" s="21" t="n">
        <v>0</v>
      </c>
      <c r="Q23" s="21" t="n">
        <v>0</v>
      </c>
      <c r="R23" s="21" t="n">
        <v>0.9</v>
      </c>
      <c r="S23" s="21" t="n">
        <v>0</v>
      </c>
      <c r="T23" s="21" t="n">
        <v>0</v>
      </c>
      <c r="U23" s="21" t="n">
        <v>0</v>
      </c>
      <c r="V23" s="21" t="n">
        <v>0</v>
      </c>
      <c r="W23" s="21" t="n">
        <v>0</v>
      </c>
      <c r="X23" s="21" t="n">
        <v>0</v>
      </c>
      <c r="Y23" s="21" t="n">
        <v>0</v>
      </c>
      <c r="Z23" s="21" t="n">
        <v>0</v>
      </c>
      <c r="AA23" s="21" t="n">
        <v>0</v>
      </c>
      <c r="AB23" s="21" t="n">
        <v>0</v>
      </c>
      <c r="AC23" s="21" t="n">
        <v>0</v>
      </c>
      <c r="AD23" s="21" t="n">
        <v>0</v>
      </c>
      <c r="AE23" s="21" t="n">
        <v>0</v>
      </c>
      <c r="AF23" s="21" t="n">
        <v>0</v>
      </c>
      <c r="AG23" s="21" t="n">
        <v>0</v>
      </c>
      <c r="AH23" s="21" t="n">
        <v>0</v>
      </c>
      <c r="AI23" s="21" t="n">
        <v>159.65</v>
      </c>
      <c r="AJ23" s="21" t="n">
        <v>166.17</v>
      </c>
      <c r="AK23" s="21" t="n">
        <v>254.48</v>
      </c>
      <c r="AL23" s="21" t="n">
        <v>84.39</v>
      </c>
      <c r="AM23" s="21" t="n">
        <v>50.03</v>
      </c>
      <c r="AN23" s="21" t="n">
        <v>100.05</v>
      </c>
      <c r="AO23" s="21" t="n">
        <v>37.85</v>
      </c>
      <c r="AP23" s="21" t="n">
        <v>180.96</v>
      </c>
      <c r="AQ23" s="21" t="n">
        <v>112.23</v>
      </c>
      <c r="AR23" s="21" t="n">
        <v>156.6</v>
      </c>
      <c r="AS23" s="21" t="n">
        <v>129.2</v>
      </c>
      <c r="AT23" s="21" t="n">
        <v>67.86</v>
      </c>
      <c r="AU23" s="21" t="n">
        <v>120.06</v>
      </c>
      <c r="AV23" s="21" t="n">
        <v>1003.98</v>
      </c>
      <c r="AW23" s="21" t="n">
        <v>0</v>
      </c>
      <c r="AX23" s="21" t="n">
        <v>327.12</v>
      </c>
      <c r="AY23" s="21" t="n">
        <v>142.25</v>
      </c>
      <c r="AZ23" s="21" t="n">
        <v>94.4</v>
      </c>
      <c r="BA23" s="21" t="n">
        <v>74.82</v>
      </c>
      <c r="BB23" s="21" t="n">
        <v>0</v>
      </c>
      <c r="BC23" s="21" t="n">
        <v>0</v>
      </c>
      <c r="BD23" s="21" t="n">
        <v>0</v>
      </c>
      <c r="BE23" s="21" t="n">
        <v>0</v>
      </c>
      <c r="BF23" s="21" t="n">
        <v>0</v>
      </c>
      <c r="BG23" s="21" t="n">
        <v>0</v>
      </c>
      <c r="BH23" s="21" t="n">
        <v>0</v>
      </c>
      <c r="BI23" s="21" t="n">
        <v>0.04</v>
      </c>
      <c r="BJ23" s="21" t="n">
        <v>0</v>
      </c>
      <c r="BK23" s="21" t="n">
        <v>0</v>
      </c>
      <c r="BL23" s="21" t="n">
        <v>0</v>
      </c>
      <c r="BM23" s="21" t="n">
        <v>0</v>
      </c>
      <c r="BN23" s="21" t="n">
        <v>0</v>
      </c>
      <c r="BO23" s="21" t="n">
        <v>0</v>
      </c>
      <c r="BP23" s="21" t="n">
        <v>0</v>
      </c>
      <c r="BQ23" s="21" t="n">
        <v>0.03</v>
      </c>
      <c r="BR23" s="21" t="n">
        <v>0</v>
      </c>
      <c r="BS23" s="21" t="n">
        <v>0</v>
      </c>
      <c r="BT23" s="21" t="n">
        <v>0.14</v>
      </c>
      <c r="BU23" s="21" t="n">
        <v>0.01</v>
      </c>
      <c r="BV23" s="21" t="n">
        <v>0</v>
      </c>
      <c r="BW23" s="21" t="n">
        <v>0</v>
      </c>
      <c r="BX23" s="21" t="n">
        <v>0</v>
      </c>
      <c r="BY23" s="21" t="n">
        <v>0</v>
      </c>
      <c r="BZ23" s="21" t="n">
        <v>19.55</v>
      </c>
      <c r="CB23" s="21" t="n">
        <v>0</v>
      </c>
      <c r="CD23" s="21" t="n">
        <v>0</v>
      </c>
      <c r="CE23" s="21" t="n">
        <v>0</v>
      </c>
      <c r="CF23" s="21" t="n">
        <v>0</v>
      </c>
      <c r="CG23" s="21" t="n">
        <v>0</v>
      </c>
      <c r="CH23" s="21" t="n">
        <v>0</v>
      </c>
      <c r="CI23" s="21" t="n">
        <v>0</v>
      </c>
    </row>
    <row r="24" s="23" customFormat="true" ht="14.25" hidden="false" customHeight="false" outlineLevel="0" collapsed="false">
      <c r="B24" s="23" t="s">
        <v>96</v>
      </c>
      <c r="C24" s="24"/>
      <c r="D24" s="24" t="n">
        <v>32.86</v>
      </c>
      <c r="E24" s="24" t="n">
        <v>26.4</v>
      </c>
      <c r="F24" s="24" t="n">
        <v>142.49</v>
      </c>
      <c r="G24" s="24" t="n">
        <v>922.14</v>
      </c>
      <c r="H24" s="23" t="n">
        <v>11.67</v>
      </c>
      <c r="I24" s="23" t="n">
        <v>3.58</v>
      </c>
      <c r="J24" s="23" t="n">
        <v>5.41</v>
      </c>
      <c r="K24" s="23" t="n">
        <v>0</v>
      </c>
      <c r="L24" s="23" t="n">
        <v>21.65</v>
      </c>
      <c r="M24" s="23" t="n">
        <v>106.45</v>
      </c>
      <c r="N24" s="23" t="n">
        <v>14.39</v>
      </c>
      <c r="O24" s="23" t="n">
        <v>0</v>
      </c>
      <c r="P24" s="23" t="n">
        <v>0</v>
      </c>
      <c r="Q24" s="23" t="n">
        <v>1.86</v>
      </c>
      <c r="R24" s="23" t="n">
        <v>8.78</v>
      </c>
      <c r="S24" s="23" t="n">
        <v>1448.52</v>
      </c>
      <c r="T24" s="23" t="n">
        <v>1139.92</v>
      </c>
      <c r="U24" s="23" t="n">
        <v>149.52</v>
      </c>
      <c r="V24" s="23" t="n">
        <v>114.91</v>
      </c>
      <c r="W24" s="23" t="n">
        <v>401.33</v>
      </c>
      <c r="X24" s="23" t="n">
        <v>7.43</v>
      </c>
      <c r="Y24" s="23" t="n">
        <v>102.7</v>
      </c>
      <c r="Z24" s="23" t="n">
        <v>2516.07</v>
      </c>
      <c r="AA24" s="23" t="n">
        <v>580.73</v>
      </c>
      <c r="AB24" s="23" t="n">
        <v>5.46</v>
      </c>
      <c r="AC24" s="23" t="n">
        <v>0.49</v>
      </c>
      <c r="AD24" s="23" t="n">
        <v>0.3</v>
      </c>
      <c r="AE24" s="23" t="n">
        <v>6.98</v>
      </c>
      <c r="AF24" s="23" t="n">
        <v>14.73</v>
      </c>
      <c r="AG24" s="23" t="n">
        <v>42.86</v>
      </c>
      <c r="AH24" s="23" t="n">
        <v>0</v>
      </c>
      <c r="AI24" s="23" t="n">
        <v>1547.22</v>
      </c>
      <c r="AJ24" s="23" t="n">
        <v>1539.05</v>
      </c>
      <c r="AK24" s="23" t="n">
        <v>2430.43</v>
      </c>
      <c r="AL24" s="23" t="n">
        <v>1892.84</v>
      </c>
      <c r="AM24" s="23" t="n">
        <v>559.95</v>
      </c>
      <c r="AN24" s="23" t="n">
        <v>1200.24</v>
      </c>
      <c r="AO24" s="23" t="n">
        <v>230.79</v>
      </c>
      <c r="AP24" s="23" t="n">
        <v>1575.23</v>
      </c>
      <c r="AQ24" s="23" t="n">
        <v>796.25</v>
      </c>
      <c r="AR24" s="23" t="n">
        <v>1078.14</v>
      </c>
      <c r="AS24" s="23" t="n">
        <v>1294.14</v>
      </c>
      <c r="AT24" s="23" t="n">
        <v>687.02</v>
      </c>
      <c r="AU24" s="23" t="n">
        <v>802.82</v>
      </c>
      <c r="AV24" s="23" t="n">
        <v>4980.92</v>
      </c>
      <c r="AW24" s="23" t="n">
        <v>1.67</v>
      </c>
      <c r="AX24" s="23" t="n">
        <v>1493.19</v>
      </c>
      <c r="AY24" s="23" t="n">
        <v>888.8</v>
      </c>
      <c r="AZ24" s="23" t="n">
        <v>921.77</v>
      </c>
      <c r="BA24" s="23" t="n">
        <v>485.75</v>
      </c>
      <c r="BB24" s="23" t="n">
        <v>0.45</v>
      </c>
      <c r="BC24" s="23" t="n">
        <v>0.1</v>
      </c>
      <c r="BD24" s="23" t="n">
        <v>0.09</v>
      </c>
      <c r="BE24" s="23" t="n">
        <v>0.23</v>
      </c>
      <c r="BF24" s="23" t="n">
        <v>0.29</v>
      </c>
      <c r="BG24" s="23" t="n">
        <v>0.98</v>
      </c>
      <c r="BH24" s="23" t="n">
        <v>0</v>
      </c>
      <c r="BI24" s="23" t="n">
        <v>3.62</v>
      </c>
      <c r="BJ24" s="23" t="n">
        <v>0</v>
      </c>
      <c r="BK24" s="23" t="n">
        <v>1.16</v>
      </c>
      <c r="BL24" s="23" t="n">
        <v>0.03</v>
      </c>
      <c r="BM24" s="23" t="n">
        <v>0.03</v>
      </c>
      <c r="BN24" s="23" t="n">
        <v>0</v>
      </c>
      <c r="BO24" s="23" t="n">
        <v>0.04</v>
      </c>
      <c r="BP24" s="23" t="n">
        <v>0.37</v>
      </c>
      <c r="BQ24" s="23" t="n">
        <v>4.49</v>
      </c>
      <c r="BR24" s="23" t="n">
        <v>0</v>
      </c>
      <c r="BS24" s="23" t="n">
        <v>0</v>
      </c>
      <c r="BT24" s="23" t="n">
        <v>3.99</v>
      </c>
      <c r="BU24" s="23" t="n">
        <v>0.1</v>
      </c>
      <c r="BV24" s="23" t="n">
        <v>0</v>
      </c>
      <c r="BW24" s="23" t="n">
        <v>0</v>
      </c>
      <c r="BX24" s="23" t="n">
        <v>0</v>
      </c>
      <c r="BY24" s="23" t="n">
        <v>0</v>
      </c>
      <c r="BZ24" s="23" t="n">
        <v>692.8</v>
      </c>
      <c r="CA24" s="23" t="n">
        <f aca="false">$G$24/$G$25*100</f>
        <v>57.8899128644251</v>
      </c>
      <c r="CB24" s="23" t="n">
        <v>522.04</v>
      </c>
      <c r="CD24" s="23" t="n">
        <v>0</v>
      </c>
      <c r="CE24" s="23" t="n">
        <v>0</v>
      </c>
      <c r="CF24" s="23" t="n">
        <v>0</v>
      </c>
      <c r="CG24" s="23" t="n">
        <v>0</v>
      </c>
      <c r="CH24" s="23" t="n">
        <v>0</v>
      </c>
      <c r="CI24" s="23" t="n">
        <v>0</v>
      </c>
    </row>
    <row r="25" s="23" customFormat="true" ht="14.25" hidden="false" customHeight="false" outlineLevel="0" collapsed="false">
      <c r="B25" s="23" t="s">
        <v>97</v>
      </c>
      <c r="C25" s="24"/>
      <c r="D25" s="24" t="n">
        <v>53.55</v>
      </c>
      <c r="E25" s="24" t="n">
        <v>39.29</v>
      </c>
      <c r="F25" s="24" t="n">
        <v>264.08</v>
      </c>
      <c r="G25" s="24" t="n">
        <v>1592.92</v>
      </c>
      <c r="H25" s="23" t="n">
        <v>18.76</v>
      </c>
      <c r="I25" s="23" t="n">
        <v>3.67</v>
      </c>
      <c r="J25" s="23" t="n">
        <v>5.41</v>
      </c>
      <c r="K25" s="23" t="n">
        <v>0</v>
      </c>
      <c r="L25" s="23" t="n">
        <v>66.49</v>
      </c>
      <c r="M25" s="23" t="n">
        <v>174.19</v>
      </c>
      <c r="N25" s="23" t="n">
        <v>23.4</v>
      </c>
      <c r="O25" s="23" t="n">
        <v>0</v>
      </c>
      <c r="P25" s="23" t="n">
        <v>0</v>
      </c>
      <c r="Q25" s="23" t="n">
        <v>3.81</v>
      </c>
      <c r="R25" s="23" t="n">
        <v>14.75</v>
      </c>
      <c r="S25" s="23" t="n">
        <v>1825.24</v>
      </c>
      <c r="T25" s="23" t="n">
        <v>2202.74</v>
      </c>
      <c r="U25" s="23" t="n">
        <v>497.16</v>
      </c>
      <c r="V25" s="23" t="n">
        <v>241.39</v>
      </c>
      <c r="W25" s="23" t="n">
        <v>818.6</v>
      </c>
      <c r="X25" s="23" t="n">
        <v>14.65</v>
      </c>
      <c r="Y25" s="23" t="n">
        <v>139.06</v>
      </c>
      <c r="Z25" s="23" t="n">
        <v>2602.95</v>
      </c>
      <c r="AA25" s="23" t="n">
        <v>657.91</v>
      </c>
      <c r="AB25" s="23" t="n">
        <v>66.46</v>
      </c>
      <c r="AC25" s="23" t="n">
        <v>1.14</v>
      </c>
      <c r="AD25" s="23" t="n">
        <v>0.66</v>
      </c>
      <c r="AE25" s="23" t="n">
        <v>8.3</v>
      </c>
      <c r="AF25" s="23" t="n">
        <v>19.98</v>
      </c>
      <c r="AG25" s="23" t="n">
        <v>173.38</v>
      </c>
      <c r="AH25" s="23" t="n">
        <v>0</v>
      </c>
      <c r="AI25" s="23" t="n">
        <v>2226.15</v>
      </c>
      <c r="AJ25" s="23" t="n">
        <v>2189.38</v>
      </c>
      <c r="AK25" s="23" t="n">
        <v>3502.32</v>
      </c>
      <c r="AL25" s="23" t="n">
        <v>2492.63</v>
      </c>
      <c r="AM25" s="23" t="n">
        <v>789.11</v>
      </c>
      <c r="AN25" s="23" t="n">
        <v>1688.44</v>
      </c>
      <c r="AO25" s="23" t="n">
        <v>427.95</v>
      </c>
      <c r="AP25" s="23" t="n">
        <v>2282.07</v>
      </c>
      <c r="AQ25" s="23" t="n">
        <v>1318.3</v>
      </c>
      <c r="AR25" s="23" t="n">
        <v>1683.17</v>
      </c>
      <c r="AS25" s="23" t="n">
        <v>2114.97</v>
      </c>
      <c r="AT25" s="23" t="n">
        <v>925.41</v>
      </c>
      <c r="AU25" s="23" t="n">
        <v>1315.41</v>
      </c>
      <c r="AV25" s="23" t="n">
        <v>8146.14</v>
      </c>
      <c r="AW25" s="23" t="n">
        <v>1.67</v>
      </c>
      <c r="AX25" s="23" t="n">
        <v>2367.32</v>
      </c>
      <c r="AY25" s="23" t="n">
        <v>1462.81</v>
      </c>
      <c r="AZ25" s="23" t="n">
        <v>1473</v>
      </c>
      <c r="BA25" s="23" t="n">
        <v>760.07</v>
      </c>
      <c r="BB25" s="23" t="n">
        <v>0.55</v>
      </c>
      <c r="BC25" s="23" t="n">
        <v>0.15</v>
      </c>
      <c r="BD25" s="23" t="n">
        <v>0.11</v>
      </c>
      <c r="BE25" s="23" t="n">
        <v>0.28</v>
      </c>
      <c r="BF25" s="23" t="n">
        <v>0.35</v>
      </c>
      <c r="BG25" s="23" t="n">
        <v>1.26</v>
      </c>
      <c r="BH25" s="23" t="n">
        <v>0</v>
      </c>
      <c r="BI25" s="23" t="n">
        <v>4.92</v>
      </c>
      <c r="BJ25" s="23" t="n">
        <v>0</v>
      </c>
      <c r="BK25" s="23" t="n">
        <v>1.42</v>
      </c>
      <c r="BL25" s="23" t="n">
        <v>0.03</v>
      </c>
      <c r="BM25" s="23" t="n">
        <v>0.05</v>
      </c>
      <c r="BN25" s="23" t="n">
        <v>0</v>
      </c>
      <c r="BO25" s="23" t="n">
        <v>0.1</v>
      </c>
      <c r="BP25" s="23" t="n">
        <v>0.46</v>
      </c>
      <c r="BQ25" s="23" t="n">
        <v>6.16</v>
      </c>
      <c r="BR25" s="23" t="n">
        <v>0</v>
      </c>
      <c r="BS25" s="23" t="n">
        <v>0</v>
      </c>
      <c r="BT25" s="23" t="n">
        <v>5.56</v>
      </c>
      <c r="BU25" s="23" t="n">
        <v>0.18</v>
      </c>
      <c r="BV25" s="23" t="n">
        <v>0</v>
      </c>
      <c r="BW25" s="23" t="n">
        <v>0</v>
      </c>
      <c r="BX25" s="23" t="n">
        <v>0</v>
      </c>
      <c r="BY25" s="23" t="n">
        <v>0</v>
      </c>
      <c r="BZ25" s="23" t="n">
        <v>1284.43</v>
      </c>
      <c r="CB25" s="23" t="n">
        <v>572.88</v>
      </c>
      <c r="CD25" s="23" t="n">
        <v>0</v>
      </c>
      <c r="CE25" s="23" t="n">
        <v>0</v>
      </c>
      <c r="CF25" s="23" t="n">
        <v>0</v>
      </c>
      <c r="CG25" s="23" t="n">
        <v>0</v>
      </c>
      <c r="CH25" s="23" t="n">
        <v>0</v>
      </c>
      <c r="CI25" s="23" t="n">
        <v>0</v>
      </c>
    </row>
    <row r="26" s="13" customFormat="true" ht="15" hidden="false" customHeight="false" outlineLevel="0" collapsed="false">
      <c r="C26" s="18"/>
      <c r="D26" s="18"/>
      <c r="E26" s="18"/>
      <c r="F26" s="18"/>
      <c r="G26" s="18"/>
    </row>
    <row r="27" s="13" customFormat="true" ht="15" hidden="false" customHeight="false" outlineLevel="0" collapsed="false">
      <c r="A27" s="25"/>
      <c r="B27" s="13" t="s">
        <v>98</v>
      </c>
      <c r="C27" s="18"/>
      <c r="D27" s="18"/>
      <c r="E27" s="18"/>
      <c r="F27" s="18"/>
      <c r="G27" s="18"/>
    </row>
    <row r="28" s="13" customFormat="true" ht="15" hidden="false" customHeight="false" outlineLevel="0" collapsed="false">
      <c r="A28" s="21" t="str">
        <f aca="false">"фирм"</f>
        <v>фирм</v>
      </c>
      <c r="B28" s="21" t="s">
        <v>100</v>
      </c>
      <c r="C28" s="22" t="str">
        <f aca="false">"100"</f>
        <v>100</v>
      </c>
      <c r="D28" s="22" t="n">
        <v>3.61</v>
      </c>
      <c r="E28" s="22" t="n">
        <v>12.05</v>
      </c>
      <c r="F28" s="22" t="n">
        <v>7.44</v>
      </c>
      <c r="G28" s="22" t="n">
        <v>148.6576</v>
      </c>
      <c r="H28" s="21" t="n">
        <v>2.64</v>
      </c>
      <c r="I28" s="21" t="n">
        <v>6.5</v>
      </c>
      <c r="J28" s="21" t="n">
        <v>0</v>
      </c>
      <c r="K28" s="21" t="n">
        <v>0</v>
      </c>
      <c r="L28" s="21" t="n">
        <v>5.57</v>
      </c>
      <c r="M28" s="21" t="n">
        <v>0.07</v>
      </c>
      <c r="N28" s="21" t="n">
        <v>1.8</v>
      </c>
      <c r="O28" s="21" t="n">
        <v>0</v>
      </c>
      <c r="P28" s="21" t="n">
        <v>0</v>
      </c>
      <c r="Q28" s="21" t="n">
        <v>0.25</v>
      </c>
      <c r="R28" s="21" t="n">
        <v>1.23</v>
      </c>
      <c r="S28" s="21" t="n">
        <v>92.1</v>
      </c>
      <c r="T28" s="21" t="n">
        <v>191.92</v>
      </c>
      <c r="U28" s="21" t="n">
        <v>116.64</v>
      </c>
      <c r="V28" s="21" t="n">
        <v>19.89</v>
      </c>
      <c r="W28" s="21" t="n">
        <v>88.74</v>
      </c>
      <c r="X28" s="21" t="n">
        <v>1.1</v>
      </c>
      <c r="Y28" s="21" t="n">
        <v>23</v>
      </c>
      <c r="Z28" s="21" t="n">
        <v>12.75</v>
      </c>
      <c r="AA28" s="21" t="n">
        <v>27.4</v>
      </c>
      <c r="AB28" s="21" t="n">
        <v>4.53</v>
      </c>
      <c r="AC28" s="21" t="n">
        <v>0.01</v>
      </c>
      <c r="AD28" s="21" t="n">
        <v>0.05</v>
      </c>
      <c r="AE28" s="21" t="n">
        <v>0.14</v>
      </c>
      <c r="AF28" s="21" t="n">
        <v>0.99</v>
      </c>
      <c r="AG28" s="21" t="n">
        <v>1.62</v>
      </c>
    </row>
    <row r="29" s="13" customFormat="true" ht="15" hidden="false" customHeight="false" outlineLevel="0" collapsed="false">
      <c r="C29" s="18"/>
      <c r="D29" s="18"/>
      <c r="E29" s="18"/>
      <c r="F29" s="18"/>
      <c r="G29" s="18"/>
    </row>
    <row r="30" s="13" customFormat="true" ht="15" hidden="false" customHeight="false" outlineLevel="0" collapsed="false">
      <c r="C30" s="18"/>
      <c r="D30" s="18"/>
      <c r="E30" s="18"/>
      <c r="F30" s="18"/>
      <c r="G30" s="18"/>
    </row>
    <row r="31" s="13" customFormat="true" ht="15" hidden="false" customHeight="false" outlineLevel="0" collapsed="false">
      <c r="C31" s="18"/>
      <c r="D31" s="18"/>
      <c r="E31" s="18"/>
      <c r="F31" s="18"/>
      <c r="G31" s="18"/>
    </row>
    <row r="32" s="13" customFormat="true" ht="15" hidden="false" customHeight="false" outlineLevel="0" collapsed="false">
      <c r="C32" s="18"/>
      <c r="D32" s="18"/>
      <c r="E32" s="18"/>
      <c r="F32" s="18"/>
      <c r="G32" s="18"/>
    </row>
    <row r="33" s="13" customFormat="true" ht="15" hidden="false" customHeight="false" outlineLevel="0" collapsed="false">
      <c r="C33" s="18"/>
      <c r="D33" s="18"/>
      <c r="E33" s="18"/>
      <c r="F33" s="18"/>
      <c r="G33" s="18"/>
    </row>
    <row r="34" s="13" customFormat="true" ht="15" hidden="false" customHeight="false" outlineLevel="0" collapsed="false">
      <c r="C34" s="18"/>
      <c r="D34" s="18"/>
      <c r="E34" s="18"/>
      <c r="F34" s="18"/>
      <c r="G34" s="18"/>
    </row>
    <row r="35" s="13" customFormat="true" ht="15" hidden="false" customHeight="false" outlineLevel="0" collapsed="false">
      <c r="C35" s="18"/>
      <c r="D35" s="18"/>
      <c r="E35" s="18"/>
      <c r="F35" s="18"/>
      <c r="G35" s="18"/>
    </row>
    <row r="36" s="13" customFormat="true" ht="15" hidden="false" customHeight="false" outlineLevel="0" collapsed="false">
      <c r="C36" s="18"/>
      <c r="D36" s="18"/>
      <c r="E36" s="18"/>
      <c r="F36" s="18"/>
      <c r="G36" s="18"/>
    </row>
    <row r="37" s="13" customFormat="true" ht="15" hidden="false" customHeight="false" outlineLevel="0" collapsed="false">
      <c r="C37" s="18"/>
      <c r="D37" s="18"/>
      <c r="E37" s="18"/>
      <c r="F37" s="18"/>
      <c r="G37" s="18"/>
    </row>
    <row r="38" s="13" customFormat="true" ht="15" hidden="false" customHeight="false" outlineLevel="0" collapsed="false">
      <c r="C38" s="18"/>
      <c r="D38" s="18"/>
      <c r="E38" s="18"/>
      <c r="F38" s="18"/>
      <c r="G38" s="18"/>
    </row>
    <row r="39" s="13" customFormat="true" ht="15" hidden="false" customHeight="false" outlineLevel="0" collapsed="false">
      <c r="C39" s="18"/>
      <c r="D39" s="18"/>
      <c r="E39" s="18"/>
      <c r="F39" s="18"/>
      <c r="G39" s="18"/>
    </row>
    <row r="40" s="13" customFormat="true" ht="15" hidden="false" customHeight="false" outlineLevel="0" collapsed="false">
      <c r="C40" s="18"/>
      <c r="D40" s="18"/>
      <c r="E40" s="18"/>
      <c r="F40" s="18"/>
      <c r="G40" s="18"/>
      <c r="AG40" s="13" t="n">
        <v>1</v>
      </c>
    </row>
    <row r="41" s="13" customFormat="true" ht="15" hidden="false" customHeight="true" outlineLevel="0" collapsed="false">
      <c r="A41" s="10" t="s">
        <v>2</v>
      </c>
      <c r="B41" s="11" t="s">
        <v>3</v>
      </c>
      <c r="C41" s="11" t="s">
        <v>4</v>
      </c>
      <c r="D41" s="11" t="s">
        <v>5</v>
      </c>
      <c r="E41" s="11" t="s">
        <v>6</v>
      </c>
      <c r="F41" s="11" t="s">
        <v>7</v>
      </c>
      <c r="G41" s="12" t="s">
        <v>8</v>
      </c>
      <c r="H41" s="13" t="s">
        <v>9</v>
      </c>
      <c r="I41" s="13" t="s">
        <v>10</v>
      </c>
      <c r="J41" s="13" t="s">
        <v>11</v>
      </c>
      <c r="K41" s="13" t="s">
        <v>12</v>
      </c>
      <c r="L41" s="13" t="s">
        <v>13</v>
      </c>
      <c r="M41" s="13" t="s">
        <v>14</v>
      </c>
      <c r="N41" s="13" t="s">
        <v>15</v>
      </c>
      <c r="O41" s="13" t="s">
        <v>16</v>
      </c>
      <c r="P41" s="13" t="s">
        <v>17</v>
      </c>
      <c r="Q41" s="13" t="s">
        <v>18</v>
      </c>
      <c r="R41" s="13" t="s">
        <v>19</v>
      </c>
      <c r="S41" s="13" t="s">
        <v>20</v>
      </c>
      <c r="T41" s="13" t="s">
        <v>21</v>
      </c>
      <c r="U41" s="14" t="s">
        <v>22</v>
      </c>
      <c r="V41" s="14"/>
      <c r="W41" s="14"/>
      <c r="X41" s="14"/>
      <c r="Y41" s="15" t="s">
        <v>23</v>
      </c>
      <c r="Z41" s="15"/>
      <c r="AA41" s="15"/>
      <c r="AB41" s="15"/>
      <c r="AC41" s="15"/>
      <c r="AD41" s="15"/>
      <c r="AE41" s="15"/>
      <c r="AF41" s="15"/>
      <c r="AG41" s="15"/>
      <c r="AH41" s="13" t="s">
        <v>24</v>
      </c>
      <c r="AI41" s="13" t="s">
        <v>25</v>
      </c>
      <c r="AJ41" s="13" t="s">
        <v>26</v>
      </c>
      <c r="AK41" s="13" t="s">
        <v>27</v>
      </c>
      <c r="AL41" s="13" t="s">
        <v>28</v>
      </c>
      <c r="AM41" s="13" t="s">
        <v>29</v>
      </c>
      <c r="AN41" s="13" t="s">
        <v>30</v>
      </c>
      <c r="AO41" s="13" t="s">
        <v>31</v>
      </c>
      <c r="AP41" s="13" t="s">
        <v>32</v>
      </c>
      <c r="AQ41" s="13" t="s">
        <v>33</v>
      </c>
      <c r="AR41" s="13" t="s">
        <v>34</v>
      </c>
      <c r="AS41" s="13" t="s">
        <v>35</v>
      </c>
      <c r="AT41" s="13" t="s">
        <v>36</v>
      </c>
      <c r="AU41" s="13" t="s">
        <v>37</v>
      </c>
      <c r="AV41" s="13" t="s">
        <v>38</v>
      </c>
      <c r="AW41" s="13" t="s">
        <v>39</v>
      </c>
      <c r="AX41" s="13" t="s">
        <v>40</v>
      </c>
      <c r="AY41" s="13" t="s">
        <v>41</v>
      </c>
      <c r="AZ41" s="13" t="s">
        <v>42</v>
      </c>
      <c r="BA41" s="13" t="s">
        <v>43</v>
      </c>
      <c r="BB41" s="13" t="s">
        <v>44</v>
      </c>
      <c r="BC41" s="13" t="s">
        <v>45</v>
      </c>
      <c r="BD41" s="13" t="s">
        <v>46</v>
      </c>
      <c r="BE41" s="13" t="s">
        <v>47</v>
      </c>
      <c r="BF41" s="13" t="s">
        <v>48</v>
      </c>
      <c r="BG41" s="13" t="s">
        <v>49</v>
      </c>
      <c r="BH41" s="13" t="s">
        <v>50</v>
      </c>
      <c r="BI41" s="13" t="s">
        <v>51</v>
      </c>
      <c r="BJ41" s="13" t="s">
        <v>52</v>
      </c>
      <c r="BK41" s="13" t="s">
        <v>53</v>
      </c>
      <c r="BL41" s="13" t="s">
        <v>54</v>
      </c>
      <c r="BM41" s="13" t="s">
        <v>55</v>
      </c>
      <c r="BN41" s="13" t="s">
        <v>56</v>
      </c>
      <c r="BO41" s="13" t="s">
        <v>57</v>
      </c>
      <c r="BP41" s="13" t="s">
        <v>58</v>
      </c>
      <c r="BQ41" s="13" t="s">
        <v>59</v>
      </c>
      <c r="BR41" s="13" t="s">
        <v>60</v>
      </c>
      <c r="BS41" s="13" t="s">
        <v>61</v>
      </c>
      <c r="BT41" s="13" t="s">
        <v>62</v>
      </c>
      <c r="BU41" s="13" t="s">
        <v>63</v>
      </c>
      <c r="BV41" s="13" t="s">
        <v>64</v>
      </c>
      <c r="BW41" s="13" t="s">
        <v>65</v>
      </c>
      <c r="BX41" s="13" t="s">
        <v>66</v>
      </c>
      <c r="BY41" s="13" t="s">
        <v>67</v>
      </c>
      <c r="BZ41" s="16"/>
    </row>
    <row r="42" s="13" customFormat="true" ht="15" hidden="false" customHeight="true" outlineLevel="0" collapsed="false">
      <c r="A42" s="10"/>
      <c r="B42" s="11"/>
      <c r="C42" s="11"/>
      <c r="D42" s="11" t="s">
        <v>68</v>
      </c>
      <c r="E42" s="11" t="s">
        <v>68</v>
      </c>
      <c r="F42" s="11"/>
      <c r="G42" s="12"/>
      <c r="U42" s="17" t="s">
        <v>69</v>
      </c>
      <c r="V42" s="17" t="s">
        <v>70</v>
      </c>
      <c r="W42" s="17" t="s">
        <v>71</v>
      </c>
      <c r="X42" s="17" t="s">
        <v>72</v>
      </c>
      <c r="Y42" s="17" t="s">
        <v>73</v>
      </c>
      <c r="Z42" s="17" t="s">
        <v>74</v>
      </c>
      <c r="AA42" s="17" t="s">
        <v>75</v>
      </c>
      <c r="AB42" s="17" t="s">
        <v>76</v>
      </c>
      <c r="AC42" s="17" t="s">
        <v>77</v>
      </c>
      <c r="AD42" s="17" t="s">
        <v>78</v>
      </c>
      <c r="AE42" s="17" t="s">
        <v>79</v>
      </c>
      <c r="AF42" s="17" t="s">
        <v>80</v>
      </c>
      <c r="AG42" s="15" t="s">
        <v>81</v>
      </c>
      <c r="BZ42" s="16"/>
    </row>
    <row r="43" s="13" customFormat="true" ht="15" hidden="false" customHeight="true" outlineLevel="0" collapsed="false">
      <c r="B43" s="23" t="s">
        <v>101</v>
      </c>
      <c r="C43" s="18"/>
      <c r="D43" s="18"/>
      <c r="E43" s="18"/>
      <c r="F43" s="18"/>
      <c r="G43" s="18"/>
    </row>
    <row r="44" s="13" customFormat="true" ht="15" hidden="false" customHeight="false" outlineLevel="0" collapsed="false">
      <c r="B44" s="13" t="s">
        <v>82</v>
      </c>
      <c r="C44" s="18"/>
      <c r="D44" s="18"/>
      <c r="E44" s="18"/>
      <c r="F44" s="18"/>
      <c r="G44" s="18"/>
    </row>
    <row r="45" s="19" customFormat="true" ht="15" hidden="false" customHeight="false" outlineLevel="0" collapsed="false">
      <c r="A45" s="26" t="n">
        <v>3</v>
      </c>
      <c r="B45" s="19" t="s">
        <v>102</v>
      </c>
      <c r="C45" s="20" t="str">
        <f aca="false">"15"</f>
        <v>15</v>
      </c>
      <c r="D45" s="20" t="n">
        <v>3.87</v>
      </c>
      <c r="E45" s="20" t="n">
        <v>3.91</v>
      </c>
      <c r="F45" s="20" t="n">
        <v>0</v>
      </c>
      <c r="G45" s="20" t="n">
        <v>51.5382</v>
      </c>
      <c r="H45" s="19" t="n">
        <v>2.3</v>
      </c>
      <c r="I45" s="19" t="n">
        <v>0</v>
      </c>
      <c r="J45" s="19" t="n">
        <v>0</v>
      </c>
      <c r="K45" s="19" t="n">
        <v>0</v>
      </c>
      <c r="L45" s="19" t="n">
        <v>0</v>
      </c>
      <c r="M45" s="19" t="n">
        <v>0</v>
      </c>
      <c r="N45" s="19" t="n">
        <v>0</v>
      </c>
      <c r="O45" s="19" t="n">
        <v>0</v>
      </c>
      <c r="P45" s="19" t="n">
        <v>0</v>
      </c>
      <c r="Q45" s="19" t="n">
        <v>0.29</v>
      </c>
      <c r="R45" s="19" t="n">
        <v>0.63</v>
      </c>
      <c r="S45" s="19" t="n">
        <v>161.7</v>
      </c>
      <c r="T45" s="19" t="n">
        <v>14.7</v>
      </c>
      <c r="U45" s="19" t="n">
        <v>147</v>
      </c>
      <c r="V45" s="19" t="n">
        <v>8.09</v>
      </c>
      <c r="W45" s="19" t="n">
        <v>88.2</v>
      </c>
      <c r="X45" s="19" t="n">
        <v>0.1</v>
      </c>
      <c r="Y45" s="19" t="n">
        <v>30.87</v>
      </c>
      <c r="Z45" s="19" t="n">
        <v>24.99</v>
      </c>
      <c r="AA45" s="19" t="n">
        <v>35.7</v>
      </c>
      <c r="AB45" s="19" t="n">
        <v>0.06</v>
      </c>
      <c r="AC45" s="19" t="n">
        <v>0</v>
      </c>
      <c r="AD45" s="19" t="n">
        <v>0.06</v>
      </c>
      <c r="AE45" s="19" t="n">
        <v>0.03</v>
      </c>
      <c r="AF45" s="19" t="n">
        <v>1.02</v>
      </c>
      <c r="AG45" s="19" t="n">
        <v>0.1</v>
      </c>
      <c r="AH45" s="19" t="n">
        <v>0</v>
      </c>
      <c r="AI45" s="19" t="n">
        <v>230.79</v>
      </c>
      <c r="AJ45" s="19" t="n">
        <v>171.99</v>
      </c>
      <c r="AK45" s="19" t="n">
        <v>338.1</v>
      </c>
      <c r="AL45" s="19" t="n">
        <v>232.26</v>
      </c>
      <c r="AM45" s="19" t="n">
        <v>82.32</v>
      </c>
      <c r="AN45" s="19" t="n">
        <v>139.65</v>
      </c>
      <c r="AO45" s="19" t="n">
        <v>102.9</v>
      </c>
      <c r="AP45" s="19" t="n">
        <v>196.98</v>
      </c>
      <c r="AQ45" s="19" t="n">
        <v>111.72</v>
      </c>
      <c r="AR45" s="19" t="n">
        <v>127.89</v>
      </c>
      <c r="AS45" s="19" t="n">
        <v>229.32</v>
      </c>
      <c r="AT45" s="19" t="n">
        <v>102.9</v>
      </c>
      <c r="AU45" s="19" t="n">
        <v>74.97</v>
      </c>
      <c r="AV45" s="19" t="n">
        <v>759.99</v>
      </c>
      <c r="AW45" s="19" t="n">
        <v>0</v>
      </c>
      <c r="AX45" s="19" t="n">
        <v>401.31</v>
      </c>
      <c r="AY45" s="19" t="n">
        <v>189.63</v>
      </c>
      <c r="AZ45" s="19" t="n">
        <v>204.33</v>
      </c>
      <c r="BA45" s="19" t="n">
        <v>31.61</v>
      </c>
      <c r="BB45" s="19" t="n">
        <v>0</v>
      </c>
      <c r="BC45" s="19" t="n">
        <v>0.01</v>
      </c>
      <c r="BD45" s="19" t="n">
        <v>0.06</v>
      </c>
      <c r="BE45" s="19" t="n">
        <v>0.16</v>
      </c>
      <c r="BF45" s="19" t="n">
        <v>0.19</v>
      </c>
      <c r="BG45" s="19" t="n">
        <v>0.49</v>
      </c>
      <c r="BH45" s="19" t="n">
        <v>0.06</v>
      </c>
      <c r="BI45" s="19" t="n">
        <v>1.02</v>
      </c>
      <c r="BJ45" s="19" t="n">
        <v>0.01</v>
      </c>
      <c r="BK45" s="19" t="n">
        <v>0.23</v>
      </c>
      <c r="BL45" s="19" t="n">
        <v>0.01</v>
      </c>
      <c r="BM45" s="19" t="n">
        <v>0</v>
      </c>
      <c r="BN45" s="19" t="n">
        <v>0</v>
      </c>
      <c r="BO45" s="19" t="n">
        <v>0.07</v>
      </c>
      <c r="BP45" s="19" t="n">
        <v>0.1</v>
      </c>
      <c r="BQ45" s="19" t="n">
        <v>0.76</v>
      </c>
      <c r="BR45" s="19" t="n">
        <v>0</v>
      </c>
      <c r="BS45" s="19" t="n">
        <v>0</v>
      </c>
      <c r="BT45" s="19" t="n">
        <v>0.1</v>
      </c>
      <c r="BU45" s="19" t="n">
        <v>0</v>
      </c>
      <c r="BV45" s="19" t="n">
        <v>0</v>
      </c>
      <c r="BW45" s="19" t="n">
        <v>0</v>
      </c>
      <c r="BX45" s="19" t="n">
        <v>0</v>
      </c>
      <c r="BY45" s="19" t="n">
        <v>0</v>
      </c>
      <c r="BZ45" s="19" t="n">
        <v>6.12</v>
      </c>
      <c r="CB45" s="19" t="n">
        <v>35.04</v>
      </c>
      <c r="CD45" s="19" t="n">
        <v>0</v>
      </c>
      <c r="CE45" s="19" t="n">
        <v>0</v>
      </c>
      <c r="CF45" s="19" t="n">
        <v>0</v>
      </c>
      <c r="CG45" s="19" t="n">
        <v>0</v>
      </c>
      <c r="CH45" s="19" t="n">
        <v>0</v>
      </c>
      <c r="CI45" s="19" t="n">
        <v>0</v>
      </c>
    </row>
    <row r="46" s="19" customFormat="true" ht="15" hidden="false" customHeight="false" outlineLevel="0" collapsed="false">
      <c r="A46" s="19" t="str">
        <f aca="false">"302"</f>
        <v>302</v>
      </c>
      <c r="B46" s="19" t="s">
        <v>185</v>
      </c>
      <c r="C46" s="20" t="str">
        <f aca="false">"255"</f>
        <v>255</v>
      </c>
      <c r="D46" s="20" t="n">
        <v>10.7</v>
      </c>
      <c r="E46" s="20" t="n">
        <v>8.09</v>
      </c>
      <c r="F46" s="20" t="n">
        <v>48.55</v>
      </c>
      <c r="G46" s="20" t="n">
        <v>298.290995</v>
      </c>
      <c r="H46" s="19" t="n">
        <v>5.1</v>
      </c>
      <c r="I46" s="19" t="n">
        <v>0.13</v>
      </c>
      <c r="J46" s="19" t="n">
        <v>0</v>
      </c>
      <c r="K46" s="19" t="n">
        <v>0</v>
      </c>
      <c r="L46" s="19" t="n">
        <v>10.62</v>
      </c>
      <c r="M46" s="19" t="n">
        <v>31.51</v>
      </c>
      <c r="N46" s="19" t="n">
        <v>6.43</v>
      </c>
      <c r="O46" s="19" t="n">
        <v>0</v>
      </c>
      <c r="P46" s="19" t="n">
        <v>0</v>
      </c>
      <c r="Q46" s="19" t="n">
        <v>0.12</v>
      </c>
      <c r="R46" s="19" t="n">
        <v>2.42</v>
      </c>
      <c r="S46" s="19" t="n">
        <v>255.83</v>
      </c>
      <c r="T46" s="19" t="n">
        <v>364.01</v>
      </c>
      <c r="U46" s="19" t="n">
        <v>140</v>
      </c>
      <c r="V46" s="19" t="n">
        <v>123.46</v>
      </c>
      <c r="W46" s="19" t="n">
        <v>257.15</v>
      </c>
      <c r="X46" s="19" t="n">
        <v>3.78</v>
      </c>
      <c r="Y46" s="19" t="n">
        <v>32.1</v>
      </c>
      <c r="Z46" s="19" t="n">
        <v>29.8</v>
      </c>
      <c r="AA46" s="19" t="n">
        <v>60.3</v>
      </c>
      <c r="AB46" s="19" t="n">
        <v>0.55</v>
      </c>
      <c r="AC46" s="19" t="n">
        <v>0.23</v>
      </c>
      <c r="AD46" s="19" t="n">
        <v>0.25</v>
      </c>
      <c r="AE46" s="19" t="n">
        <v>2.2</v>
      </c>
      <c r="AF46" s="19" t="n">
        <v>5.47</v>
      </c>
      <c r="AG46" s="19" t="n">
        <v>0.62</v>
      </c>
      <c r="AH46" s="19" t="n">
        <v>0</v>
      </c>
      <c r="AI46" s="19" t="n">
        <v>347.85</v>
      </c>
      <c r="AJ46" s="19" t="n">
        <v>271.43</v>
      </c>
      <c r="AK46" s="19" t="n">
        <v>439.9</v>
      </c>
      <c r="AL46" s="19" t="n">
        <v>312.69</v>
      </c>
      <c r="AM46" s="19" t="n">
        <v>188.52</v>
      </c>
      <c r="AN46" s="19" t="n">
        <v>236.41</v>
      </c>
      <c r="AO46" s="19" t="n">
        <v>107.02</v>
      </c>
      <c r="AP46" s="19" t="n">
        <v>349.02</v>
      </c>
      <c r="AQ46" s="19" t="n">
        <v>341.78</v>
      </c>
      <c r="AR46" s="19" t="n">
        <v>658.75</v>
      </c>
      <c r="AS46" s="19" t="n">
        <v>649.12</v>
      </c>
      <c r="AT46" s="19" t="n">
        <v>177.28</v>
      </c>
      <c r="AU46" s="19" t="n">
        <v>423.71</v>
      </c>
      <c r="AV46" s="19" t="n">
        <v>1331.93</v>
      </c>
      <c r="AW46" s="19" t="n">
        <v>0</v>
      </c>
      <c r="AX46" s="19" t="n">
        <v>295.16</v>
      </c>
      <c r="AY46" s="19" t="n">
        <v>357.62</v>
      </c>
      <c r="AZ46" s="19" t="n">
        <v>253.85</v>
      </c>
      <c r="BA46" s="19" t="n">
        <v>194.16</v>
      </c>
      <c r="BB46" s="19" t="n">
        <v>0.16</v>
      </c>
      <c r="BC46" s="19" t="n">
        <v>0.04</v>
      </c>
      <c r="BD46" s="19" t="n">
        <v>0.03</v>
      </c>
      <c r="BE46" s="19" t="n">
        <v>0.08</v>
      </c>
      <c r="BF46" s="19" t="n">
        <v>0.11</v>
      </c>
      <c r="BG46" s="19" t="n">
        <v>0.35</v>
      </c>
      <c r="BH46" s="19" t="n">
        <v>0</v>
      </c>
      <c r="BI46" s="19" t="n">
        <v>1.37</v>
      </c>
      <c r="BJ46" s="19" t="n">
        <v>0</v>
      </c>
      <c r="BK46" s="19" t="n">
        <v>0.35</v>
      </c>
      <c r="BL46" s="19" t="n">
        <v>0.01</v>
      </c>
      <c r="BM46" s="19" t="n">
        <v>0</v>
      </c>
      <c r="BN46" s="19" t="n">
        <v>0</v>
      </c>
      <c r="BO46" s="19" t="n">
        <v>0.04</v>
      </c>
      <c r="BP46" s="19" t="n">
        <v>0.14</v>
      </c>
      <c r="BQ46" s="19" t="n">
        <v>1.59</v>
      </c>
      <c r="BR46" s="19" t="n">
        <v>0.01</v>
      </c>
      <c r="BS46" s="19" t="n">
        <v>0</v>
      </c>
      <c r="BT46" s="19" t="n">
        <v>0.7</v>
      </c>
      <c r="BU46" s="19" t="n">
        <v>0.06</v>
      </c>
      <c r="BV46" s="19" t="n">
        <v>0</v>
      </c>
      <c r="BW46" s="19" t="n">
        <v>0</v>
      </c>
      <c r="BX46" s="19" t="n">
        <v>0</v>
      </c>
      <c r="BY46" s="19" t="n">
        <v>0</v>
      </c>
      <c r="BZ46" s="19" t="n">
        <v>196.36</v>
      </c>
      <c r="CB46" s="19" t="n">
        <v>37.07</v>
      </c>
      <c r="CD46" s="19" t="n">
        <v>0</v>
      </c>
      <c r="CE46" s="19" t="n">
        <v>0</v>
      </c>
      <c r="CF46" s="19" t="n">
        <v>0</v>
      </c>
      <c r="CG46" s="19" t="n">
        <v>0</v>
      </c>
      <c r="CH46" s="19" t="n">
        <v>0</v>
      </c>
      <c r="CI46" s="19" t="n">
        <v>0</v>
      </c>
    </row>
    <row r="47" s="19" customFormat="true" ht="15" hidden="false" customHeight="false" outlineLevel="0" collapsed="false">
      <c r="A47" s="19" t="str">
        <f aca="false">"692"</f>
        <v>692</v>
      </c>
      <c r="B47" s="19" t="s">
        <v>104</v>
      </c>
      <c r="C47" s="20" t="str">
        <f aca="false">"200"</f>
        <v>200</v>
      </c>
      <c r="D47" s="20" t="n">
        <v>2.6</v>
      </c>
      <c r="E47" s="20" t="n">
        <v>1.85</v>
      </c>
      <c r="F47" s="20" t="n">
        <v>12.08</v>
      </c>
      <c r="G47" s="20" t="n">
        <v>73.10708</v>
      </c>
      <c r="H47" s="19" t="n">
        <v>1</v>
      </c>
      <c r="I47" s="19" t="n">
        <v>0</v>
      </c>
      <c r="J47" s="19" t="n">
        <v>0</v>
      </c>
      <c r="K47" s="19" t="n">
        <v>0</v>
      </c>
      <c r="L47" s="19" t="n">
        <v>12.08</v>
      </c>
      <c r="M47" s="19" t="n">
        <v>0</v>
      </c>
      <c r="N47" s="19" t="n">
        <v>0</v>
      </c>
      <c r="O47" s="19" t="n">
        <v>0</v>
      </c>
      <c r="P47" s="19" t="n">
        <v>0</v>
      </c>
      <c r="Q47" s="19" t="n">
        <v>0.05</v>
      </c>
      <c r="R47" s="19" t="n">
        <v>0.36</v>
      </c>
      <c r="S47" s="19" t="n">
        <v>24.85</v>
      </c>
      <c r="T47" s="19" t="n">
        <v>72.57</v>
      </c>
      <c r="U47" s="19" t="n">
        <v>58.49</v>
      </c>
      <c r="V47" s="19" t="n">
        <v>6.65</v>
      </c>
      <c r="W47" s="19" t="n">
        <v>41.85</v>
      </c>
      <c r="X47" s="19" t="n">
        <v>0.08</v>
      </c>
      <c r="Y47" s="19" t="n">
        <v>10</v>
      </c>
      <c r="Z47" s="19" t="n">
        <v>4.5</v>
      </c>
      <c r="AA47" s="19" t="n">
        <v>11</v>
      </c>
      <c r="AB47" s="19" t="n">
        <v>0</v>
      </c>
      <c r="AC47" s="19" t="n">
        <v>0.02</v>
      </c>
      <c r="AD47" s="19" t="n">
        <v>0.07</v>
      </c>
      <c r="AE47" s="19" t="n">
        <v>0.04</v>
      </c>
      <c r="AF47" s="19" t="n">
        <v>0.4</v>
      </c>
      <c r="AG47" s="19" t="n">
        <v>0.26</v>
      </c>
      <c r="AH47" s="19" t="n">
        <v>0</v>
      </c>
      <c r="AI47" s="19" t="n">
        <v>79.87</v>
      </c>
      <c r="AJ47" s="19" t="n">
        <v>78.89</v>
      </c>
      <c r="AK47" s="19" t="n">
        <v>135.24</v>
      </c>
      <c r="AL47" s="19" t="n">
        <v>108.78</v>
      </c>
      <c r="AM47" s="19" t="n">
        <v>36.26</v>
      </c>
      <c r="AN47" s="19" t="n">
        <v>63.7</v>
      </c>
      <c r="AO47" s="19" t="n">
        <v>21.07</v>
      </c>
      <c r="AP47" s="19" t="n">
        <v>71.54</v>
      </c>
      <c r="AQ47" s="19" t="n">
        <v>0</v>
      </c>
      <c r="AR47" s="19" t="n">
        <v>0</v>
      </c>
      <c r="AS47" s="19" t="n">
        <v>0</v>
      </c>
      <c r="AT47" s="19" t="n">
        <v>0</v>
      </c>
      <c r="AU47" s="19" t="n">
        <v>0</v>
      </c>
      <c r="AV47" s="19" t="n">
        <v>0</v>
      </c>
      <c r="AW47" s="19" t="n">
        <v>0</v>
      </c>
      <c r="AX47" s="19" t="n">
        <v>0</v>
      </c>
      <c r="AY47" s="19" t="n">
        <v>0</v>
      </c>
      <c r="AZ47" s="19" t="n">
        <v>90.16</v>
      </c>
      <c r="BA47" s="19" t="n">
        <v>12.74</v>
      </c>
      <c r="BB47" s="19" t="n">
        <v>0</v>
      </c>
      <c r="BC47" s="19" t="n">
        <v>0</v>
      </c>
      <c r="BD47" s="19" t="n">
        <v>0</v>
      </c>
      <c r="BE47" s="19" t="n">
        <v>0</v>
      </c>
      <c r="BF47" s="19" t="n">
        <v>0</v>
      </c>
      <c r="BG47" s="19" t="n">
        <v>0</v>
      </c>
      <c r="BH47" s="19" t="n">
        <v>0</v>
      </c>
      <c r="BI47" s="19" t="n">
        <v>0</v>
      </c>
      <c r="BJ47" s="19" t="n">
        <v>0</v>
      </c>
      <c r="BK47" s="19" t="n">
        <v>0</v>
      </c>
      <c r="BL47" s="19" t="n">
        <v>0</v>
      </c>
      <c r="BM47" s="19" t="n">
        <v>0</v>
      </c>
      <c r="BN47" s="19" t="n">
        <v>0</v>
      </c>
      <c r="BO47" s="19" t="n">
        <v>0</v>
      </c>
      <c r="BP47" s="19" t="n">
        <v>0</v>
      </c>
      <c r="BQ47" s="19" t="n">
        <v>0</v>
      </c>
      <c r="BR47" s="19" t="n">
        <v>0</v>
      </c>
      <c r="BS47" s="19" t="n">
        <v>0</v>
      </c>
      <c r="BT47" s="19" t="n">
        <v>0</v>
      </c>
      <c r="BU47" s="19" t="n">
        <v>0</v>
      </c>
      <c r="BV47" s="19" t="n">
        <v>0</v>
      </c>
      <c r="BW47" s="19" t="n">
        <v>0</v>
      </c>
      <c r="BX47" s="19" t="n">
        <v>0</v>
      </c>
      <c r="BY47" s="19" t="n">
        <v>0</v>
      </c>
      <c r="BZ47" s="19" t="n">
        <v>374.77</v>
      </c>
      <c r="CB47" s="19" t="n">
        <v>10.75</v>
      </c>
      <c r="CD47" s="19" t="n">
        <v>0</v>
      </c>
      <c r="CE47" s="19" t="n">
        <v>0</v>
      </c>
      <c r="CF47" s="19" t="n">
        <v>0</v>
      </c>
      <c r="CG47" s="19" t="n">
        <v>0</v>
      </c>
      <c r="CH47" s="19" t="n">
        <v>0</v>
      </c>
      <c r="CI47" s="19" t="n">
        <v>0</v>
      </c>
    </row>
    <row r="48" s="21" customFormat="true" ht="15" hidden="false" customHeight="false" outlineLevel="0" collapsed="false">
      <c r="A48" s="21" t="str">
        <f aca="false">"-"</f>
        <v>-</v>
      </c>
      <c r="B48" s="21" t="s">
        <v>87</v>
      </c>
      <c r="C48" s="22" t="str">
        <f aca="false">"80"</f>
        <v>80</v>
      </c>
      <c r="D48" s="22" t="n">
        <v>5.29</v>
      </c>
      <c r="E48" s="22" t="n">
        <v>0.53</v>
      </c>
      <c r="F48" s="22" t="n">
        <v>37.52</v>
      </c>
      <c r="G48" s="22" t="n">
        <v>179.1208</v>
      </c>
      <c r="H48" s="21" t="n">
        <v>0</v>
      </c>
      <c r="I48" s="21" t="n">
        <v>0</v>
      </c>
      <c r="J48" s="21" t="n">
        <v>0</v>
      </c>
      <c r="K48" s="21" t="n">
        <v>0</v>
      </c>
      <c r="L48" s="21" t="n">
        <v>0.88</v>
      </c>
      <c r="M48" s="21" t="n">
        <v>36.48</v>
      </c>
      <c r="N48" s="21" t="n">
        <v>0.16</v>
      </c>
      <c r="O48" s="21" t="n">
        <v>0</v>
      </c>
      <c r="P48" s="21" t="n">
        <v>0</v>
      </c>
      <c r="Q48" s="21" t="n">
        <v>0</v>
      </c>
      <c r="R48" s="21" t="n">
        <v>1.44</v>
      </c>
      <c r="S48" s="21" t="n">
        <v>0</v>
      </c>
      <c r="T48" s="21" t="n">
        <v>0</v>
      </c>
      <c r="U48" s="21" t="n">
        <v>0</v>
      </c>
      <c r="V48" s="21" t="n">
        <v>0</v>
      </c>
      <c r="W48" s="21" t="n">
        <v>0</v>
      </c>
      <c r="X48" s="21" t="n">
        <v>0</v>
      </c>
      <c r="Y48" s="21" t="n">
        <v>0</v>
      </c>
      <c r="Z48" s="21" t="n">
        <v>0</v>
      </c>
      <c r="AA48" s="21" t="n">
        <v>0</v>
      </c>
      <c r="AB48" s="21" t="n">
        <v>0</v>
      </c>
      <c r="AC48" s="21" t="n">
        <v>0</v>
      </c>
      <c r="AD48" s="21" t="n">
        <v>0</v>
      </c>
      <c r="AE48" s="21" t="n">
        <v>0</v>
      </c>
      <c r="AF48" s="21" t="n">
        <v>0</v>
      </c>
      <c r="AG48" s="21" t="n">
        <v>0</v>
      </c>
      <c r="AH48" s="21" t="n">
        <v>0</v>
      </c>
      <c r="AI48" s="21" t="n">
        <v>255.43</v>
      </c>
      <c r="AJ48" s="21" t="n">
        <v>265.87</v>
      </c>
      <c r="AK48" s="21" t="n">
        <v>407.16</v>
      </c>
      <c r="AL48" s="21" t="n">
        <v>135.02</v>
      </c>
      <c r="AM48" s="21" t="n">
        <v>80.04</v>
      </c>
      <c r="AN48" s="21" t="n">
        <v>160.08</v>
      </c>
      <c r="AO48" s="21" t="n">
        <v>60.55</v>
      </c>
      <c r="AP48" s="21" t="n">
        <v>289.54</v>
      </c>
      <c r="AQ48" s="21" t="n">
        <v>179.57</v>
      </c>
      <c r="AR48" s="21" t="n">
        <v>250.56</v>
      </c>
      <c r="AS48" s="21" t="n">
        <v>206.71</v>
      </c>
      <c r="AT48" s="21" t="n">
        <v>108.58</v>
      </c>
      <c r="AU48" s="21" t="n">
        <v>192.1</v>
      </c>
      <c r="AV48" s="21" t="n">
        <v>1606.37</v>
      </c>
      <c r="AW48" s="21" t="n">
        <v>0</v>
      </c>
      <c r="AX48" s="21" t="n">
        <v>523.39</v>
      </c>
      <c r="AY48" s="21" t="n">
        <v>227.59</v>
      </c>
      <c r="AZ48" s="21" t="n">
        <v>151.03</v>
      </c>
      <c r="BA48" s="21" t="n">
        <v>119.71</v>
      </c>
      <c r="BB48" s="21" t="n">
        <v>0</v>
      </c>
      <c r="BC48" s="21" t="n">
        <v>0</v>
      </c>
      <c r="BD48" s="21" t="n">
        <v>0</v>
      </c>
      <c r="BE48" s="21" t="n">
        <v>0</v>
      </c>
      <c r="BF48" s="21" t="n">
        <v>0</v>
      </c>
      <c r="BG48" s="21" t="n">
        <v>0</v>
      </c>
      <c r="BH48" s="21" t="n">
        <v>0</v>
      </c>
      <c r="BI48" s="21" t="n">
        <v>0.06</v>
      </c>
      <c r="BJ48" s="21" t="n">
        <v>0</v>
      </c>
      <c r="BK48" s="21" t="n">
        <v>0.01</v>
      </c>
      <c r="BL48" s="21" t="n">
        <v>0</v>
      </c>
      <c r="BM48" s="21" t="n">
        <v>0</v>
      </c>
      <c r="BN48" s="21" t="n">
        <v>0</v>
      </c>
      <c r="BO48" s="21" t="n">
        <v>0</v>
      </c>
      <c r="BP48" s="21" t="n">
        <v>0.01</v>
      </c>
      <c r="BQ48" s="21" t="n">
        <v>0.05</v>
      </c>
      <c r="BR48" s="21" t="n">
        <v>0</v>
      </c>
      <c r="BS48" s="21" t="n">
        <v>0</v>
      </c>
      <c r="BT48" s="21" t="n">
        <v>0.22</v>
      </c>
      <c r="BU48" s="21" t="n">
        <v>0.01</v>
      </c>
      <c r="BV48" s="21" t="n">
        <v>0</v>
      </c>
      <c r="BW48" s="21" t="n">
        <v>0</v>
      </c>
      <c r="BX48" s="21" t="n">
        <v>0</v>
      </c>
      <c r="BY48" s="21" t="n">
        <v>0</v>
      </c>
      <c r="BZ48" s="21" t="n">
        <v>31.28</v>
      </c>
      <c r="CB48" s="21" t="n">
        <v>0</v>
      </c>
      <c r="CD48" s="21" t="n">
        <v>0</v>
      </c>
      <c r="CE48" s="21" t="n">
        <v>0</v>
      </c>
      <c r="CF48" s="21" t="n">
        <v>0</v>
      </c>
      <c r="CG48" s="21" t="n">
        <v>0</v>
      </c>
      <c r="CH48" s="21" t="n">
        <v>0</v>
      </c>
      <c r="CI48" s="21" t="n">
        <v>0</v>
      </c>
    </row>
    <row r="49" s="23" customFormat="true" ht="14.25" hidden="false" customHeight="false" outlineLevel="0" collapsed="false">
      <c r="B49" s="23" t="s">
        <v>88</v>
      </c>
      <c r="C49" s="24"/>
      <c r="D49" s="24" t="n">
        <v>22.45</v>
      </c>
      <c r="E49" s="24" t="n">
        <v>14.37</v>
      </c>
      <c r="F49" s="24" t="n">
        <v>98.15</v>
      </c>
      <c r="G49" s="24" t="n">
        <v>602.06</v>
      </c>
      <c r="H49" s="23" t="n">
        <v>8.39</v>
      </c>
      <c r="I49" s="23" t="n">
        <v>0.13</v>
      </c>
      <c r="J49" s="23" t="n">
        <v>0</v>
      </c>
      <c r="K49" s="23" t="n">
        <v>0</v>
      </c>
      <c r="L49" s="23" t="n">
        <v>23.58</v>
      </c>
      <c r="M49" s="23" t="n">
        <v>67.99</v>
      </c>
      <c r="N49" s="23" t="n">
        <v>6.59</v>
      </c>
      <c r="O49" s="23" t="n">
        <v>0</v>
      </c>
      <c r="P49" s="23" t="n">
        <v>0</v>
      </c>
      <c r="Q49" s="23" t="n">
        <v>0.46</v>
      </c>
      <c r="R49" s="23" t="n">
        <v>4.85</v>
      </c>
      <c r="S49" s="23" t="n">
        <v>442.37</v>
      </c>
      <c r="T49" s="23" t="n">
        <v>451.27</v>
      </c>
      <c r="U49" s="23" t="n">
        <v>345.49</v>
      </c>
      <c r="V49" s="23" t="n">
        <v>138.2</v>
      </c>
      <c r="W49" s="23" t="n">
        <v>387.2</v>
      </c>
      <c r="X49" s="23" t="n">
        <v>3.96</v>
      </c>
      <c r="Y49" s="23" t="n">
        <v>72.97</v>
      </c>
      <c r="Z49" s="23" t="n">
        <v>59.29</v>
      </c>
      <c r="AA49" s="23" t="n">
        <v>107</v>
      </c>
      <c r="AB49" s="23" t="n">
        <v>0.61</v>
      </c>
      <c r="AC49" s="23" t="n">
        <v>0.25</v>
      </c>
      <c r="AD49" s="23" t="n">
        <v>0.37</v>
      </c>
      <c r="AE49" s="23" t="n">
        <v>2.27</v>
      </c>
      <c r="AF49" s="23" t="n">
        <v>6.89</v>
      </c>
      <c r="AG49" s="23" t="n">
        <v>0.99</v>
      </c>
      <c r="AH49" s="23" t="n">
        <v>0</v>
      </c>
      <c r="AI49" s="23" t="n">
        <v>913.94</v>
      </c>
      <c r="AJ49" s="23" t="n">
        <v>788.18</v>
      </c>
      <c r="AK49" s="23" t="n">
        <v>1320.4</v>
      </c>
      <c r="AL49" s="23" t="n">
        <v>788.76</v>
      </c>
      <c r="AM49" s="23" t="n">
        <v>387.14</v>
      </c>
      <c r="AN49" s="23" t="n">
        <v>599.84</v>
      </c>
      <c r="AO49" s="23" t="n">
        <v>291.54</v>
      </c>
      <c r="AP49" s="23" t="n">
        <v>907.08</v>
      </c>
      <c r="AQ49" s="23" t="n">
        <v>633.07</v>
      </c>
      <c r="AR49" s="23" t="n">
        <v>1037.2</v>
      </c>
      <c r="AS49" s="23" t="n">
        <v>1085.15</v>
      </c>
      <c r="AT49" s="23" t="n">
        <v>388.76</v>
      </c>
      <c r="AU49" s="23" t="n">
        <v>690.77</v>
      </c>
      <c r="AV49" s="23" t="n">
        <v>3698.29</v>
      </c>
      <c r="AW49" s="23" t="n">
        <v>0</v>
      </c>
      <c r="AX49" s="23" t="n">
        <v>1219.86</v>
      </c>
      <c r="AY49" s="23" t="n">
        <v>774.85</v>
      </c>
      <c r="AZ49" s="23" t="n">
        <v>699.37</v>
      </c>
      <c r="BA49" s="23" t="n">
        <v>358.21</v>
      </c>
      <c r="BB49" s="23" t="n">
        <v>0.16</v>
      </c>
      <c r="BC49" s="23" t="n">
        <v>0.05</v>
      </c>
      <c r="BD49" s="23" t="n">
        <v>0.09</v>
      </c>
      <c r="BE49" s="23" t="n">
        <v>0.24</v>
      </c>
      <c r="BF49" s="23" t="n">
        <v>0.29</v>
      </c>
      <c r="BG49" s="23" t="n">
        <v>0.84</v>
      </c>
      <c r="BH49" s="23" t="n">
        <v>0.06</v>
      </c>
      <c r="BI49" s="23" t="n">
        <v>2.46</v>
      </c>
      <c r="BJ49" s="23" t="n">
        <v>0.01</v>
      </c>
      <c r="BK49" s="23" t="n">
        <v>0.59</v>
      </c>
      <c r="BL49" s="23" t="n">
        <v>0.02</v>
      </c>
      <c r="BM49" s="23" t="n">
        <v>0</v>
      </c>
      <c r="BN49" s="23" t="n">
        <v>0</v>
      </c>
      <c r="BO49" s="23" t="n">
        <v>0.11</v>
      </c>
      <c r="BP49" s="23" t="n">
        <v>0.24</v>
      </c>
      <c r="BQ49" s="23" t="n">
        <v>2.41</v>
      </c>
      <c r="BR49" s="23" t="n">
        <v>0.01</v>
      </c>
      <c r="BS49" s="23" t="n">
        <v>0</v>
      </c>
      <c r="BT49" s="23" t="n">
        <v>1.02</v>
      </c>
      <c r="BU49" s="23" t="n">
        <v>0.07</v>
      </c>
      <c r="BV49" s="23" t="n">
        <v>0</v>
      </c>
      <c r="BW49" s="23" t="n">
        <v>0</v>
      </c>
      <c r="BX49" s="23" t="n">
        <v>0</v>
      </c>
      <c r="BY49" s="23" t="n">
        <v>0</v>
      </c>
      <c r="BZ49" s="23" t="n">
        <v>608.53</v>
      </c>
      <c r="CA49" s="23" t="n">
        <f aca="false">$G$49/$G$59*100</f>
        <v>43.3629593350715</v>
      </c>
      <c r="CB49" s="23" t="n">
        <v>82.85</v>
      </c>
      <c r="CD49" s="23" t="n">
        <v>0</v>
      </c>
      <c r="CE49" s="23" t="n">
        <v>0</v>
      </c>
      <c r="CF49" s="23" t="n">
        <v>0</v>
      </c>
      <c r="CG49" s="23" t="n">
        <v>0</v>
      </c>
      <c r="CH49" s="23" t="n">
        <v>0</v>
      </c>
      <c r="CI49" s="23" t="n">
        <v>0</v>
      </c>
    </row>
    <row r="50" s="13" customFormat="true" ht="15" hidden="false" customHeight="false" outlineLevel="0" collapsed="false">
      <c r="B50" s="13" t="s">
        <v>89</v>
      </c>
      <c r="C50" s="18"/>
      <c r="D50" s="18"/>
      <c r="E50" s="18"/>
      <c r="F50" s="18"/>
      <c r="G50" s="18"/>
    </row>
    <row r="51" s="19" customFormat="true" ht="15" hidden="false" customHeight="false" outlineLevel="0" collapsed="false">
      <c r="A51" s="19" t="str">
        <f aca="false">"-"</f>
        <v>-</v>
      </c>
      <c r="B51" s="19" t="s">
        <v>186</v>
      </c>
      <c r="C51" s="20" t="s">
        <v>84</v>
      </c>
      <c r="D51" s="20" t="n">
        <v>1.96</v>
      </c>
      <c r="E51" s="20" t="n">
        <v>0.78</v>
      </c>
      <c r="F51" s="20" t="n">
        <v>24.3</v>
      </c>
      <c r="G51" s="20" t="n">
        <v>106.0752</v>
      </c>
      <c r="H51" s="19" t="n">
        <v>0.2</v>
      </c>
      <c r="I51" s="19" t="n">
        <v>0</v>
      </c>
      <c r="J51" s="19" t="n">
        <v>0</v>
      </c>
      <c r="K51" s="19" t="n">
        <v>0</v>
      </c>
      <c r="L51" s="19" t="n">
        <v>19.21</v>
      </c>
      <c r="M51" s="19" t="n">
        <v>1.57</v>
      </c>
      <c r="N51" s="19" t="n">
        <v>3.53</v>
      </c>
      <c r="O51" s="19" t="n">
        <v>0</v>
      </c>
      <c r="P51" s="19" t="n">
        <v>0</v>
      </c>
      <c r="Q51" s="19" t="n">
        <v>1.57</v>
      </c>
      <c r="R51" s="19" t="n">
        <v>0.98</v>
      </c>
      <c r="S51" s="19" t="n">
        <v>50.96</v>
      </c>
      <c r="T51" s="19" t="n">
        <v>544.88</v>
      </c>
      <c r="U51" s="19" t="n">
        <v>73.5</v>
      </c>
      <c r="V51" s="19" t="n">
        <v>28.42</v>
      </c>
      <c r="W51" s="19" t="n">
        <v>49.98</v>
      </c>
      <c r="X51" s="19" t="n">
        <v>4.31</v>
      </c>
      <c r="Y51" s="19" t="n">
        <v>0</v>
      </c>
      <c r="Z51" s="19" t="n">
        <v>58.8</v>
      </c>
      <c r="AA51" s="19" t="n">
        <v>10</v>
      </c>
      <c r="AB51" s="19" t="n">
        <v>60</v>
      </c>
      <c r="AC51" s="19" t="n">
        <v>0.39</v>
      </c>
      <c r="AD51" s="19" t="n">
        <v>0.04</v>
      </c>
      <c r="AE51" s="19" t="n">
        <v>0.59</v>
      </c>
      <c r="AF51" s="19" t="n">
        <v>0.8</v>
      </c>
      <c r="AG51" s="19" t="n">
        <v>129.36</v>
      </c>
      <c r="AH51" s="19" t="n">
        <v>0</v>
      </c>
      <c r="AI51" s="19" t="n">
        <v>23.52</v>
      </c>
      <c r="AJ51" s="19" t="n">
        <v>25.48</v>
      </c>
      <c r="AK51" s="19" t="n">
        <v>37.24</v>
      </c>
      <c r="AL51" s="19" t="n">
        <v>35.28</v>
      </c>
      <c r="AM51" s="19" t="n">
        <v>5.88</v>
      </c>
      <c r="AN51" s="19" t="n">
        <v>21.56</v>
      </c>
      <c r="AO51" s="19" t="n">
        <v>5.88</v>
      </c>
      <c r="AP51" s="19" t="n">
        <v>17.64</v>
      </c>
      <c r="AQ51" s="19" t="n">
        <v>33.32</v>
      </c>
      <c r="AR51" s="19" t="n">
        <v>19.6</v>
      </c>
      <c r="AS51" s="19" t="n">
        <v>152.88</v>
      </c>
      <c r="AT51" s="19" t="n">
        <v>13.72</v>
      </c>
      <c r="AU51" s="19" t="n">
        <v>27.44</v>
      </c>
      <c r="AV51" s="19" t="n">
        <v>82.32</v>
      </c>
      <c r="AW51" s="19" t="n">
        <v>0</v>
      </c>
      <c r="AX51" s="19" t="n">
        <v>25.48</v>
      </c>
      <c r="AY51" s="19" t="n">
        <v>31.36</v>
      </c>
      <c r="AZ51" s="19" t="n">
        <v>11.76</v>
      </c>
      <c r="BA51" s="19" t="n">
        <v>9.8</v>
      </c>
      <c r="BB51" s="19" t="n">
        <v>0</v>
      </c>
      <c r="BC51" s="19" t="n">
        <v>0</v>
      </c>
      <c r="BD51" s="19" t="n">
        <v>0</v>
      </c>
      <c r="BE51" s="19" t="n">
        <v>0</v>
      </c>
      <c r="BF51" s="19" t="n">
        <v>0</v>
      </c>
      <c r="BG51" s="19" t="n">
        <v>0</v>
      </c>
      <c r="BH51" s="19" t="n">
        <v>0</v>
      </c>
      <c r="BI51" s="19" t="n">
        <v>0</v>
      </c>
      <c r="BJ51" s="19" t="n">
        <v>0</v>
      </c>
      <c r="BK51" s="19" t="n">
        <v>0</v>
      </c>
      <c r="BL51" s="19" t="n">
        <v>0</v>
      </c>
      <c r="BM51" s="19" t="n">
        <v>0</v>
      </c>
      <c r="BN51" s="19" t="n">
        <v>0</v>
      </c>
      <c r="BO51" s="19" t="n">
        <v>0</v>
      </c>
      <c r="BP51" s="19" t="n">
        <v>0</v>
      </c>
      <c r="BQ51" s="19" t="n">
        <v>0</v>
      </c>
      <c r="BR51" s="19" t="n">
        <v>0</v>
      </c>
      <c r="BS51" s="19" t="n">
        <v>0</v>
      </c>
      <c r="BT51" s="19" t="n">
        <v>0</v>
      </c>
      <c r="BU51" s="19" t="n">
        <v>0</v>
      </c>
      <c r="BV51" s="19" t="n">
        <v>0</v>
      </c>
      <c r="BW51" s="19" t="n">
        <v>0</v>
      </c>
      <c r="BX51" s="19" t="n">
        <v>0</v>
      </c>
      <c r="BY51" s="19" t="n">
        <v>0</v>
      </c>
      <c r="BZ51" s="19" t="n">
        <v>172.6</v>
      </c>
      <c r="CB51" s="19" t="n">
        <v>9.8</v>
      </c>
      <c r="CD51" s="19" t="n">
        <v>0</v>
      </c>
      <c r="CE51" s="19" t="n">
        <v>0</v>
      </c>
      <c r="CF51" s="19" t="n">
        <v>0</v>
      </c>
      <c r="CG51" s="19" t="n">
        <v>0</v>
      </c>
      <c r="CH51" s="19" t="n">
        <v>0</v>
      </c>
      <c r="CI51" s="19" t="n">
        <v>0</v>
      </c>
    </row>
    <row r="52" s="19" customFormat="true" ht="15" hidden="false" customHeight="false" outlineLevel="0" collapsed="false">
      <c r="A52" s="19" t="str">
        <f aca="false">"124"</f>
        <v>124</v>
      </c>
      <c r="B52" s="19" t="s">
        <v>187</v>
      </c>
      <c r="C52" s="20" t="str">
        <f aca="false">"260"</f>
        <v>260</v>
      </c>
      <c r="D52" s="20" t="n">
        <v>2.12</v>
      </c>
      <c r="E52" s="20" t="n">
        <v>6.2</v>
      </c>
      <c r="F52" s="20" t="n">
        <v>9.16</v>
      </c>
      <c r="G52" s="20" t="n">
        <v>97.87728</v>
      </c>
      <c r="H52" s="19" t="n">
        <v>3.87</v>
      </c>
      <c r="I52" s="19" t="n">
        <v>0.13</v>
      </c>
      <c r="J52" s="19" t="n">
        <v>0</v>
      </c>
      <c r="K52" s="19" t="n">
        <v>0</v>
      </c>
      <c r="L52" s="19" t="n">
        <v>4.28</v>
      </c>
      <c r="M52" s="19" t="n">
        <v>3.21</v>
      </c>
      <c r="N52" s="19" t="n">
        <v>1.66</v>
      </c>
      <c r="O52" s="19" t="n">
        <v>0</v>
      </c>
      <c r="P52" s="19" t="n">
        <v>0</v>
      </c>
      <c r="Q52" s="19" t="n">
        <v>0.28</v>
      </c>
      <c r="R52" s="19" t="n">
        <v>1.32</v>
      </c>
      <c r="S52" s="19" t="n">
        <v>204.34</v>
      </c>
      <c r="T52" s="19" t="n">
        <v>197.2</v>
      </c>
      <c r="U52" s="19" t="n">
        <v>39.61</v>
      </c>
      <c r="V52" s="19" t="n">
        <v>13.4</v>
      </c>
      <c r="W52" s="19" t="n">
        <v>31.74</v>
      </c>
      <c r="X52" s="19" t="n">
        <v>0.48</v>
      </c>
      <c r="Y52" s="19" t="n">
        <v>44.5</v>
      </c>
      <c r="Z52" s="19" t="n">
        <v>1111.5</v>
      </c>
      <c r="AA52" s="19" t="n">
        <v>250.15</v>
      </c>
      <c r="AB52" s="19" t="n">
        <v>0.2</v>
      </c>
      <c r="AC52" s="19" t="n">
        <v>0.02</v>
      </c>
      <c r="AD52" s="19" t="n">
        <v>0.04</v>
      </c>
      <c r="AE52" s="19" t="n">
        <v>0.41</v>
      </c>
      <c r="AF52" s="19" t="n">
        <v>0.68</v>
      </c>
      <c r="AG52" s="19" t="n">
        <v>9.61</v>
      </c>
      <c r="AH52" s="19" t="n">
        <v>0</v>
      </c>
      <c r="AI52" s="19" t="n">
        <v>48.9</v>
      </c>
      <c r="AJ52" s="19" t="n">
        <v>42.78</v>
      </c>
      <c r="AK52" s="19" t="n">
        <v>58.66</v>
      </c>
      <c r="AL52" s="19" t="n">
        <v>51.65</v>
      </c>
      <c r="AM52" s="19" t="n">
        <v>18.08</v>
      </c>
      <c r="AN52" s="19" t="n">
        <v>36.46</v>
      </c>
      <c r="AO52" s="19" t="n">
        <v>10.05</v>
      </c>
      <c r="AP52" s="19" t="n">
        <v>42.14</v>
      </c>
      <c r="AQ52" s="19" t="n">
        <v>40.58</v>
      </c>
      <c r="AR52" s="19" t="n">
        <v>46.47</v>
      </c>
      <c r="AS52" s="19" t="n">
        <v>99.28</v>
      </c>
      <c r="AT52" s="19" t="n">
        <v>16.19</v>
      </c>
      <c r="AU52" s="19" t="n">
        <v>26.61</v>
      </c>
      <c r="AV52" s="19" t="n">
        <v>162.16</v>
      </c>
      <c r="AW52" s="19" t="n">
        <v>0</v>
      </c>
      <c r="AX52" s="19" t="n">
        <v>33.32</v>
      </c>
      <c r="AY52" s="19" t="n">
        <v>33.81</v>
      </c>
      <c r="AZ52" s="19" t="n">
        <v>27.55</v>
      </c>
      <c r="BA52" s="19" t="n">
        <v>11.27</v>
      </c>
      <c r="BB52" s="19" t="n">
        <v>0.18</v>
      </c>
      <c r="BC52" s="19" t="n">
        <v>0.04</v>
      </c>
      <c r="BD52" s="19" t="n">
        <v>0.04</v>
      </c>
      <c r="BE52" s="19" t="n">
        <v>0.09</v>
      </c>
      <c r="BF52" s="19" t="n">
        <v>0.12</v>
      </c>
      <c r="BG52" s="19" t="n">
        <v>0.38</v>
      </c>
      <c r="BH52" s="19" t="n">
        <v>0</v>
      </c>
      <c r="BI52" s="19" t="n">
        <v>1.21</v>
      </c>
      <c r="BJ52" s="19" t="n">
        <v>0</v>
      </c>
      <c r="BK52" s="19" t="n">
        <v>0.37</v>
      </c>
      <c r="BL52" s="19" t="n">
        <v>0</v>
      </c>
      <c r="BM52" s="19" t="n">
        <v>0</v>
      </c>
      <c r="BN52" s="19" t="n">
        <v>0</v>
      </c>
      <c r="BO52" s="19" t="n">
        <v>0.04</v>
      </c>
      <c r="BP52" s="19" t="n">
        <v>0.14</v>
      </c>
      <c r="BQ52" s="19" t="n">
        <v>1.12</v>
      </c>
      <c r="BR52" s="19" t="n">
        <v>0</v>
      </c>
      <c r="BS52" s="19" t="n">
        <v>0</v>
      </c>
      <c r="BT52" s="19" t="n">
        <v>0.05</v>
      </c>
      <c r="BU52" s="19" t="n">
        <v>0</v>
      </c>
      <c r="BV52" s="19" t="n">
        <v>0</v>
      </c>
      <c r="BW52" s="19" t="n">
        <v>0</v>
      </c>
      <c r="BX52" s="19" t="n">
        <v>0</v>
      </c>
      <c r="BY52" s="19" t="n">
        <v>0</v>
      </c>
      <c r="BZ52" s="19" t="n">
        <v>295.88</v>
      </c>
      <c r="CB52" s="19" t="n">
        <v>229.75</v>
      </c>
      <c r="CD52" s="19" t="n">
        <v>0</v>
      </c>
      <c r="CE52" s="19" t="n">
        <v>0</v>
      </c>
      <c r="CF52" s="19" t="n">
        <v>0</v>
      </c>
      <c r="CG52" s="19" t="n">
        <v>0</v>
      </c>
      <c r="CH52" s="19" t="n">
        <v>0</v>
      </c>
      <c r="CI52" s="19" t="n">
        <v>0</v>
      </c>
    </row>
    <row r="53" s="19" customFormat="true" ht="15" hidden="false" customHeight="false" outlineLevel="0" collapsed="false">
      <c r="A53" s="19" t="str">
        <f aca="false">"374"</f>
        <v>374</v>
      </c>
      <c r="B53" s="19" t="s">
        <v>188</v>
      </c>
      <c r="C53" s="20" t="str">
        <f aca="false">"110"</f>
        <v>110</v>
      </c>
      <c r="D53" s="20" t="n">
        <v>13.68</v>
      </c>
      <c r="E53" s="20" t="n">
        <v>2.84</v>
      </c>
      <c r="F53" s="20" t="n">
        <v>2.86</v>
      </c>
      <c r="G53" s="20" t="n">
        <v>90.727452</v>
      </c>
      <c r="H53" s="19" t="n">
        <v>0.57</v>
      </c>
      <c r="I53" s="19" t="n">
        <v>1.95</v>
      </c>
      <c r="J53" s="19" t="n">
        <v>0.38</v>
      </c>
      <c r="K53" s="19" t="n">
        <v>0</v>
      </c>
      <c r="L53" s="19" t="n">
        <v>2.45</v>
      </c>
      <c r="M53" s="19" t="n">
        <v>0.04</v>
      </c>
      <c r="N53" s="19" t="n">
        <v>0.37</v>
      </c>
      <c r="O53" s="19" t="n">
        <v>0</v>
      </c>
      <c r="P53" s="19" t="n">
        <v>0</v>
      </c>
      <c r="Q53" s="19" t="n">
        <v>0.08</v>
      </c>
      <c r="R53" s="19" t="n">
        <v>2.15</v>
      </c>
      <c r="S53" s="19" t="n">
        <v>203.15</v>
      </c>
      <c r="T53" s="19" t="n">
        <v>280.03</v>
      </c>
      <c r="U53" s="19" t="n">
        <v>29.82</v>
      </c>
      <c r="V53" s="19" t="n">
        <v>39.74</v>
      </c>
      <c r="W53" s="19" t="n">
        <v>163.03</v>
      </c>
      <c r="X53" s="19" t="n">
        <v>0.73</v>
      </c>
      <c r="Y53" s="19" t="n">
        <v>7.78</v>
      </c>
      <c r="Z53" s="19" t="n">
        <v>1348.8</v>
      </c>
      <c r="AA53" s="19" t="n">
        <v>234.52</v>
      </c>
      <c r="AB53" s="19" t="n">
        <v>1.68</v>
      </c>
      <c r="AC53" s="19" t="n">
        <v>0.09</v>
      </c>
      <c r="AD53" s="19" t="n">
        <v>0.09</v>
      </c>
      <c r="AE53" s="19" t="n">
        <v>1.18</v>
      </c>
      <c r="AF53" s="19" t="n">
        <v>4.63</v>
      </c>
      <c r="AG53" s="19" t="n">
        <v>1.96</v>
      </c>
      <c r="AH53" s="19" t="n">
        <v>0</v>
      </c>
      <c r="AI53" s="19" t="n">
        <v>4.12</v>
      </c>
      <c r="AJ53" s="19" t="n">
        <v>3.35</v>
      </c>
      <c r="AK53" s="19" t="n">
        <v>4.21</v>
      </c>
      <c r="AL53" s="19" t="n">
        <v>3.64</v>
      </c>
      <c r="AM53" s="19" t="n">
        <v>0.86</v>
      </c>
      <c r="AN53" s="19" t="n">
        <v>3.06</v>
      </c>
      <c r="AO53" s="19" t="n">
        <v>0.77</v>
      </c>
      <c r="AP53" s="19" t="n">
        <v>2.97</v>
      </c>
      <c r="AQ53" s="19" t="n">
        <v>4.59</v>
      </c>
      <c r="AR53" s="19" t="n">
        <v>3.93</v>
      </c>
      <c r="AS53" s="19" t="n">
        <v>12.92</v>
      </c>
      <c r="AT53" s="19" t="n">
        <v>1.34</v>
      </c>
      <c r="AU53" s="19" t="n">
        <v>2.78</v>
      </c>
      <c r="AV53" s="19" t="n">
        <v>22.49</v>
      </c>
      <c r="AW53" s="19" t="n">
        <v>0</v>
      </c>
      <c r="AX53" s="19" t="n">
        <v>2.87</v>
      </c>
      <c r="AY53" s="19" t="n">
        <v>3.16</v>
      </c>
      <c r="AZ53" s="19" t="n">
        <v>1.72</v>
      </c>
      <c r="BA53" s="19" t="n">
        <v>1.15</v>
      </c>
      <c r="BB53" s="19" t="n">
        <v>0</v>
      </c>
      <c r="BC53" s="19" t="n">
        <v>0</v>
      </c>
      <c r="BD53" s="19" t="n">
        <v>0</v>
      </c>
      <c r="BE53" s="19" t="n">
        <v>0</v>
      </c>
      <c r="BF53" s="19" t="n">
        <v>0</v>
      </c>
      <c r="BG53" s="19" t="n">
        <v>0</v>
      </c>
      <c r="BH53" s="19" t="n">
        <v>0</v>
      </c>
      <c r="BI53" s="19" t="n">
        <v>0.14</v>
      </c>
      <c r="BJ53" s="19" t="n">
        <v>0</v>
      </c>
      <c r="BK53" s="19" t="n">
        <v>0.09</v>
      </c>
      <c r="BL53" s="19" t="n">
        <v>0.01</v>
      </c>
      <c r="BM53" s="19" t="n">
        <v>0.02</v>
      </c>
      <c r="BN53" s="19" t="n">
        <v>0</v>
      </c>
      <c r="BO53" s="19" t="n">
        <v>0</v>
      </c>
      <c r="BP53" s="19" t="n">
        <v>0</v>
      </c>
      <c r="BQ53" s="19" t="n">
        <v>0.52</v>
      </c>
      <c r="BR53" s="19" t="n">
        <v>0</v>
      </c>
      <c r="BS53" s="19" t="n">
        <v>0</v>
      </c>
      <c r="BT53" s="19" t="n">
        <v>1.29</v>
      </c>
      <c r="BU53" s="19" t="n">
        <v>0</v>
      </c>
      <c r="BV53" s="19" t="n">
        <v>0</v>
      </c>
      <c r="BW53" s="19" t="n">
        <v>0</v>
      </c>
      <c r="BX53" s="19" t="n">
        <v>0</v>
      </c>
      <c r="BY53" s="19" t="n">
        <v>0</v>
      </c>
      <c r="BZ53" s="19" t="n">
        <v>116.79</v>
      </c>
      <c r="CB53" s="19" t="n">
        <v>232.58</v>
      </c>
      <c r="CD53" s="19" t="n">
        <v>0</v>
      </c>
      <c r="CE53" s="19" t="n">
        <v>0</v>
      </c>
      <c r="CF53" s="19" t="n">
        <v>0</v>
      </c>
      <c r="CG53" s="19" t="n">
        <v>0</v>
      </c>
      <c r="CH53" s="19" t="n">
        <v>0</v>
      </c>
      <c r="CI53" s="19" t="n">
        <v>0</v>
      </c>
    </row>
    <row r="54" s="19" customFormat="true" ht="15" hidden="false" customHeight="false" outlineLevel="0" collapsed="false">
      <c r="A54" s="19" t="str">
        <f aca="false">"520"</f>
        <v>520</v>
      </c>
      <c r="B54" s="19" t="s">
        <v>108</v>
      </c>
      <c r="C54" s="20" t="str">
        <f aca="false">"180"</f>
        <v>180</v>
      </c>
      <c r="D54" s="20" t="n">
        <v>3.73</v>
      </c>
      <c r="E54" s="20" t="n">
        <v>4.85</v>
      </c>
      <c r="F54" s="20" t="n">
        <v>25.56</v>
      </c>
      <c r="G54" s="20" t="n">
        <v>159.47981</v>
      </c>
      <c r="H54" s="19" t="n">
        <v>3.05</v>
      </c>
      <c r="I54" s="19" t="n">
        <v>0.11</v>
      </c>
      <c r="J54" s="19" t="n">
        <v>0</v>
      </c>
      <c r="K54" s="19" t="n">
        <v>0</v>
      </c>
      <c r="L54" s="19" t="n">
        <v>2.68</v>
      </c>
      <c r="M54" s="19" t="n">
        <v>20.93</v>
      </c>
      <c r="N54" s="19" t="n">
        <v>1.95</v>
      </c>
      <c r="O54" s="19" t="n">
        <v>0</v>
      </c>
      <c r="P54" s="19" t="n">
        <v>0</v>
      </c>
      <c r="Q54" s="19" t="n">
        <v>0.34</v>
      </c>
      <c r="R54" s="19" t="n">
        <v>2.86</v>
      </c>
      <c r="S54" s="19" t="n">
        <v>277.79</v>
      </c>
      <c r="T54" s="19" t="n">
        <v>737.12</v>
      </c>
      <c r="U54" s="19" t="n">
        <v>47.17</v>
      </c>
      <c r="V54" s="19" t="n">
        <v>35.67</v>
      </c>
      <c r="W54" s="19" t="n">
        <v>104.74</v>
      </c>
      <c r="X54" s="19" t="n">
        <v>1.31</v>
      </c>
      <c r="Y54" s="19" t="n">
        <v>25.4</v>
      </c>
      <c r="Z54" s="19" t="n">
        <v>41.4</v>
      </c>
      <c r="AA54" s="19" t="n">
        <v>33.09</v>
      </c>
      <c r="AB54" s="19" t="n">
        <v>0.21</v>
      </c>
      <c r="AC54" s="19" t="n">
        <v>0.14</v>
      </c>
      <c r="AD54" s="19" t="n">
        <v>0.12</v>
      </c>
      <c r="AE54" s="19" t="n">
        <v>1.54</v>
      </c>
      <c r="AF54" s="19" t="n">
        <v>3.02</v>
      </c>
      <c r="AG54" s="19" t="n">
        <v>6.27</v>
      </c>
      <c r="AH54" s="19" t="n">
        <v>0</v>
      </c>
      <c r="AI54" s="19" t="n">
        <v>80.62</v>
      </c>
      <c r="AJ54" s="19" t="n">
        <v>102.14</v>
      </c>
      <c r="AK54" s="19" t="n">
        <v>148.03</v>
      </c>
      <c r="AL54" s="19" t="n">
        <v>147.43</v>
      </c>
      <c r="AM54" s="19" t="n">
        <v>34.51</v>
      </c>
      <c r="AN54" s="19" t="n">
        <v>94.48</v>
      </c>
      <c r="AO54" s="19" t="n">
        <v>42.52</v>
      </c>
      <c r="AP54" s="19" t="n">
        <v>99.82</v>
      </c>
      <c r="AQ54" s="19" t="n">
        <v>87.12</v>
      </c>
      <c r="AR54" s="19" t="n">
        <v>236.84</v>
      </c>
      <c r="AS54" s="19" t="n">
        <v>105.78</v>
      </c>
      <c r="AT54" s="19" t="n">
        <v>22.28</v>
      </c>
      <c r="AU54" s="19" t="n">
        <v>61.51</v>
      </c>
      <c r="AV54" s="19" t="n">
        <v>330.7</v>
      </c>
      <c r="AW54" s="19" t="n">
        <v>0</v>
      </c>
      <c r="AX54" s="19" t="n">
        <v>46.46</v>
      </c>
      <c r="AY54" s="19" t="n">
        <v>42.32</v>
      </c>
      <c r="AZ54" s="19" t="n">
        <v>93.37</v>
      </c>
      <c r="BA54" s="19" t="n">
        <v>26.29</v>
      </c>
      <c r="BB54" s="19" t="n">
        <v>0.13</v>
      </c>
      <c r="BC54" s="19" t="n">
        <v>0.06</v>
      </c>
      <c r="BD54" s="19" t="n">
        <v>0.03</v>
      </c>
      <c r="BE54" s="19" t="n">
        <v>0.07</v>
      </c>
      <c r="BF54" s="19" t="n">
        <v>0.08</v>
      </c>
      <c r="BG54" s="19" t="n">
        <v>0.38</v>
      </c>
      <c r="BH54" s="19" t="n">
        <v>0</v>
      </c>
      <c r="BI54" s="19" t="n">
        <v>1.15</v>
      </c>
      <c r="BJ54" s="19" t="n">
        <v>0</v>
      </c>
      <c r="BK54" s="19" t="n">
        <v>0.35</v>
      </c>
      <c r="BL54" s="19" t="n">
        <v>0</v>
      </c>
      <c r="BM54" s="19" t="n">
        <v>0</v>
      </c>
      <c r="BN54" s="19" t="n">
        <v>0</v>
      </c>
      <c r="BO54" s="19" t="n">
        <v>0.07</v>
      </c>
      <c r="BP54" s="19" t="n">
        <v>0.12</v>
      </c>
      <c r="BQ54" s="19" t="n">
        <v>1.09</v>
      </c>
      <c r="BR54" s="19" t="n">
        <v>0</v>
      </c>
      <c r="BS54" s="19" t="n">
        <v>0</v>
      </c>
      <c r="BT54" s="19" t="n">
        <v>0.16</v>
      </c>
      <c r="BU54" s="19" t="n">
        <v>0</v>
      </c>
      <c r="BV54" s="19" t="n">
        <v>0</v>
      </c>
      <c r="BW54" s="19" t="n">
        <v>0</v>
      </c>
      <c r="BX54" s="19" t="n">
        <v>0</v>
      </c>
      <c r="BY54" s="19" t="n">
        <v>0</v>
      </c>
      <c r="BZ54" s="19" t="n">
        <v>146.95</v>
      </c>
      <c r="CB54" s="19" t="n">
        <v>32.3</v>
      </c>
      <c r="CD54" s="19" t="n">
        <v>0</v>
      </c>
      <c r="CE54" s="19" t="n">
        <v>0</v>
      </c>
      <c r="CF54" s="19" t="n">
        <v>0</v>
      </c>
      <c r="CG54" s="19" t="n">
        <v>0</v>
      </c>
      <c r="CH54" s="19" t="n">
        <v>0</v>
      </c>
      <c r="CI54" s="19" t="n">
        <v>0</v>
      </c>
    </row>
    <row r="55" s="19" customFormat="true" ht="15" hidden="false" customHeight="false" outlineLevel="0" collapsed="false">
      <c r="A55" s="19" t="str">
        <f aca="false">"639"</f>
        <v>639</v>
      </c>
      <c r="B55" s="19" t="s">
        <v>109</v>
      </c>
      <c r="C55" s="20" t="str">
        <f aca="false">"200"</f>
        <v>200</v>
      </c>
      <c r="D55" s="20" t="n">
        <v>1.02</v>
      </c>
      <c r="E55" s="20" t="n">
        <v>0.06</v>
      </c>
      <c r="F55" s="20" t="n">
        <v>23.18</v>
      </c>
      <c r="G55" s="20" t="n">
        <v>87.59892</v>
      </c>
      <c r="H55" s="19" t="n">
        <v>0.02</v>
      </c>
      <c r="I55" s="19" t="n">
        <v>0</v>
      </c>
      <c r="J55" s="19" t="n">
        <v>0</v>
      </c>
      <c r="K55" s="19" t="n">
        <v>0</v>
      </c>
      <c r="L55" s="19" t="n">
        <v>19.19</v>
      </c>
      <c r="M55" s="19" t="n">
        <v>0.57</v>
      </c>
      <c r="N55" s="19" t="n">
        <v>3.42</v>
      </c>
      <c r="O55" s="19" t="n">
        <v>0</v>
      </c>
      <c r="P55" s="19" t="n">
        <v>0</v>
      </c>
      <c r="Q55" s="19" t="n">
        <v>0.3</v>
      </c>
      <c r="R55" s="19" t="n">
        <v>0.81</v>
      </c>
      <c r="S55" s="19" t="n">
        <v>45.05</v>
      </c>
      <c r="T55" s="19" t="n">
        <v>872.49</v>
      </c>
      <c r="U55" s="19" t="n">
        <v>106.7</v>
      </c>
      <c r="V55" s="19" t="n">
        <v>71.82</v>
      </c>
      <c r="W55" s="19" t="n">
        <v>85.75</v>
      </c>
      <c r="X55" s="19" t="n">
        <v>1.67</v>
      </c>
      <c r="Y55" s="19" t="n">
        <v>0</v>
      </c>
      <c r="Z55" s="19" t="n">
        <v>819</v>
      </c>
      <c r="AA55" s="19" t="n">
        <v>152.3</v>
      </c>
      <c r="AB55" s="19" t="n">
        <v>1.73</v>
      </c>
      <c r="AC55" s="19" t="n">
        <v>0.07</v>
      </c>
      <c r="AD55" s="19" t="n">
        <v>0.09</v>
      </c>
      <c r="AE55" s="19" t="n">
        <v>1.22</v>
      </c>
      <c r="AF55" s="19" t="n">
        <v>1.83</v>
      </c>
      <c r="AG55" s="19" t="n">
        <v>12.92</v>
      </c>
      <c r="AH55" s="19" t="n">
        <v>0</v>
      </c>
      <c r="AI55" s="19" t="n">
        <v>0.01</v>
      </c>
      <c r="AJ55" s="19" t="n">
        <v>0.01</v>
      </c>
      <c r="AK55" s="19" t="n">
        <v>24.71</v>
      </c>
      <c r="AL55" s="19" t="n">
        <v>26.77</v>
      </c>
      <c r="AM55" s="19" t="n">
        <v>20.58</v>
      </c>
      <c r="AN55" s="19" t="n">
        <v>102.91</v>
      </c>
      <c r="AO55" s="19" t="n">
        <v>4.12</v>
      </c>
      <c r="AP55" s="19" t="n">
        <v>24.71</v>
      </c>
      <c r="AQ55" s="19" t="n">
        <v>51.46</v>
      </c>
      <c r="AR55" s="19" t="n">
        <v>164.65</v>
      </c>
      <c r="AS55" s="19" t="n">
        <v>148.23</v>
      </c>
      <c r="AT55" s="19" t="n">
        <v>20.58</v>
      </c>
      <c r="AU55" s="19" t="n">
        <v>10.3</v>
      </c>
      <c r="AV55" s="19" t="n">
        <v>185.25</v>
      </c>
      <c r="AW55" s="19" t="n">
        <v>0</v>
      </c>
      <c r="AX55" s="19" t="n">
        <v>205.82</v>
      </c>
      <c r="AY55" s="19" t="n">
        <v>144.07</v>
      </c>
      <c r="AZ55" s="19" t="n">
        <v>20.59</v>
      </c>
      <c r="BA55" s="19" t="n">
        <v>30.87</v>
      </c>
      <c r="BB55" s="19" t="n">
        <v>0</v>
      </c>
      <c r="BC55" s="19" t="n">
        <v>0</v>
      </c>
      <c r="BD55" s="19" t="n">
        <v>0</v>
      </c>
      <c r="BE55" s="19" t="n">
        <v>0</v>
      </c>
      <c r="BF55" s="19" t="n">
        <v>0</v>
      </c>
      <c r="BG55" s="19" t="n">
        <v>0</v>
      </c>
      <c r="BH55" s="19" t="n">
        <v>0</v>
      </c>
      <c r="BI55" s="19" t="n">
        <v>0.08</v>
      </c>
      <c r="BJ55" s="19" t="n">
        <v>0</v>
      </c>
      <c r="BK55" s="19" t="n">
        <v>0.01</v>
      </c>
      <c r="BL55" s="19" t="n">
        <v>0</v>
      </c>
      <c r="BM55" s="19" t="n">
        <v>0</v>
      </c>
      <c r="BN55" s="19" t="n">
        <v>0</v>
      </c>
      <c r="BO55" s="19" t="n">
        <v>0</v>
      </c>
      <c r="BP55" s="19" t="n">
        <v>0.01</v>
      </c>
      <c r="BQ55" s="19" t="n">
        <v>0.06</v>
      </c>
      <c r="BR55" s="19" t="n">
        <v>0</v>
      </c>
      <c r="BS55" s="19" t="n">
        <v>0</v>
      </c>
      <c r="BT55" s="19" t="n">
        <v>0.04</v>
      </c>
      <c r="BU55" s="19" t="n">
        <v>0.12</v>
      </c>
      <c r="BV55" s="19" t="n">
        <v>0</v>
      </c>
      <c r="BW55" s="19" t="n">
        <v>0</v>
      </c>
      <c r="BX55" s="19" t="n">
        <v>0</v>
      </c>
      <c r="BY55" s="19" t="n">
        <v>0</v>
      </c>
      <c r="BZ55" s="19" t="n">
        <v>214.01</v>
      </c>
      <c r="CB55" s="19" t="n">
        <v>136.5</v>
      </c>
      <c r="CD55" s="19" t="n">
        <v>0</v>
      </c>
      <c r="CE55" s="19" t="n">
        <v>0</v>
      </c>
      <c r="CF55" s="19" t="n">
        <v>0</v>
      </c>
      <c r="CG55" s="19" t="n">
        <v>0</v>
      </c>
      <c r="CH55" s="19" t="n">
        <v>0</v>
      </c>
      <c r="CI55" s="19" t="n">
        <v>0</v>
      </c>
    </row>
    <row r="56" s="19" customFormat="true" ht="15" hidden="false" customHeight="false" outlineLevel="0" collapsed="false">
      <c r="B56" s="19" t="s">
        <v>95</v>
      </c>
      <c r="C56" s="20" t="str">
        <f aca="false">"70"</f>
        <v>70</v>
      </c>
      <c r="D56" s="20" t="n">
        <v>4.53</v>
      </c>
      <c r="E56" s="20" t="n">
        <v>0.82</v>
      </c>
      <c r="F56" s="20" t="n">
        <v>28.61</v>
      </c>
      <c r="G56" s="20" t="n">
        <v>132.65868</v>
      </c>
      <c r="H56" s="19" t="n">
        <v>0.14</v>
      </c>
      <c r="I56" s="19" t="n">
        <v>0</v>
      </c>
      <c r="J56" s="19" t="n">
        <v>0</v>
      </c>
      <c r="K56" s="19" t="n">
        <v>0</v>
      </c>
      <c r="L56" s="19" t="n">
        <v>0.82</v>
      </c>
      <c r="M56" s="19" t="n">
        <v>22.09</v>
      </c>
      <c r="N56" s="19" t="n">
        <v>5.69</v>
      </c>
      <c r="O56" s="19" t="n">
        <v>0</v>
      </c>
      <c r="P56" s="19" t="n">
        <v>0</v>
      </c>
      <c r="Q56" s="19" t="n">
        <v>0.69</v>
      </c>
      <c r="R56" s="19" t="n">
        <v>1.72</v>
      </c>
      <c r="S56" s="19" t="n">
        <v>418.46</v>
      </c>
      <c r="T56" s="19" t="n">
        <v>168.07</v>
      </c>
      <c r="U56" s="19" t="n">
        <v>24.01</v>
      </c>
      <c r="V56" s="19" t="n">
        <v>32.24</v>
      </c>
      <c r="W56" s="19" t="n">
        <v>108.39</v>
      </c>
      <c r="X56" s="19" t="n">
        <v>2.68</v>
      </c>
      <c r="Y56" s="19" t="n">
        <v>0</v>
      </c>
      <c r="Z56" s="19" t="n">
        <v>3.43</v>
      </c>
      <c r="AA56" s="19" t="n">
        <v>0.7</v>
      </c>
      <c r="AB56" s="19" t="n">
        <v>0.98</v>
      </c>
      <c r="AC56" s="19" t="n">
        <v>0.12</v>
      </c>
      <c r="AD56" s="19" t="n">
        <v>0.05</v>
      </c>
      <c r="AE56" s="19" t="n">
        <v>0.48</v>
      </c>
      <c r="AF56" s="19" t="n">
        <v>1.4</v>
      </c>
      <c r="AG56" s="19" t="n">
        <v>0</v>
      </c>
      <c r="AH56" s="19" t="n">
        <v>0</v>
      </c>
      <c r="AI56" s="19" t="n">
        <v>220.89</v>
      </c>
      <c r="AJ56" s="19" t="n">
        <v>170.13</v>
      </c>
      <c r="AK56" s="19" t="n">
        <v>292.92</v>
      </c>
      <c r="AL56" s="19" t="n">
        <v>152.98</v>
      </c>
      <c r="AM56" s="19" t="n">
        <v>63.8</v>
      </c>
      <c r="AN56" s="19" t="n">
        <v>135.83</v>
      </c>
      <c r="AO56" s="19" t="n">
        <v>54.88</v>
      </c>
      <c r="AP56" s="19" t="n">
        <v>254.51</v>
      </c>
      <c r="AQ56" s="19" t="n">
        <v>203.74</v>
      </c>
      <c r="AR56" s="19" t="n">
        <v>199.63</v>
      </c>
      <c r="AS56" s="19" t="n">
        <v>318.3</v>
      </c>
      <c r="AT56" s="19" t="n">
        <v>85.06</v>
      </c>
      <c r="AU56" s="19" t="n">
        <v>212.66</v>
      </c>
      <c r="AV56" s="19" t="n">
        <v>1048.89</v>
      </c>
      <c r="AW56" s="19" t="n">
        <v>0</v>
      </c>
      <c r="AX56" s="19" t="n">
        <v>360.84</v>
      </c>
      <c r="AY56" s="19" t="n">
        <v>199.63</v>
      </c>
      <c r="AZ56" s="19" t="n">
        <v>123.48</v>
      </c>
      <c r="BA56" s="19" t="n">
        <v>89.18</v>
      </c>
      <c r="BB56" s="19" t="n">
        <v>0</v>
      </c>
      <c r="BC56" s="19" t="n">
        <v>0</v>
      </c>
      <c r="BD56" s="19" t="n">
        <v>0</v>
      </c>
      <c r="BE56" s="19" t="n">
        <v>0</v>
      </c>
      <c r="BF56" s="19" t="n">
        <v>0</v>
      </c>
      <c r="BG56" s="19" t="n">
        <v>0</v>
      </c>
      <c r="BH56" s="19" t="n">
        <v>0</v>
      </c>
      <c r="BI56" s="19" t="n">
        <v>0.1</v>
      </c>
      <c r="BJ56" s="19" t="n">
        <v>0</v>
      </c>
      <c r="BK56" s="19" t="n">
        <v>0.01</v>
      </c>
      <c r="BL56" s="19" t="n">
        <v>0.01</v>
      </c>
      <c r="BM56" s="19" t="n">
        <v>0</v>
      </c>
      <c r="BN56" s="19" t="n">
        <v>0</v>
      </c>
      <c r="BO56" s="19" t="n">
        <v>0</v>
      </c>
      <c r="BP56" s="19" t="n">
        <v>0.01</v>
      </c>
      <c r="BQ56" s="19" t="n">
        <v>0.08</v>
      </c>
      <c r="BR56" s="19" t="n">
        <v>0</v>
      </c>
      <c r="BS56" s="19" t="n">
        <v>0</v>
      </c>
      <c r="BT56" s="19" t="n">
        <v>0.33</v>
      </c>
      <c r="BU56" s="19" t="n">
        <v>0.05</v>
      </c>
      <c r="BV56" s="19" t="n">
        <v>0</v>
      </c>
      <c r="BW56" s="19" t="n">
        <v>0</v>
      </c>
      <c r="BX56" s="19" t="n">
        <v>0</v>
      </c>
      <c r="BY56" s="19" t="n">
        <v>0</v>
      </c>
      <c r="BZ56" s="19" t="n">
        <v>32.9</v>
      </c>
      <c r="CB56" s="19" t="n">
        <v>0.57</v>
      </c>
      <c r="CD56" s="19" t="n">
        <v>0</v>
      </c>
      <c r="CE56" s="19" t="n">
        <v>0</v>
      </c>
      <c r="CF56" s="19" t="n">
        <v>0</v>
      </c>
      <c r="CG56" s="19" t="n">
        <v>0</v>
      </c>
      <c r="CH56" s="19" t="n">
        <v>0</v>
      </c>
      <c r="CI56" s="19" t="n">
        <v>0</v>
      </c>
    </row>
    <row r="57" s="21" customFormat="true" ht="15" hidden="false" customHeight="false" outlineLevel="0" collapsed="false">
      <c r="A57" s="21" t="str">
        <f aca="false">"-"</f>
        <v>-</v>
      </c>
      <c r="B57" s="21" t="s">
        <v>87</v>
      </c>
      <c r="C57" s="22" t="str">
        <f aca="false">"50"</f>
        <v>50</v>
      </c>
      <c r="D57" s="22" t="n">
        <v>3.31</v>
      </c>
      <c r="E57" s="22" t="n">
        <v>0.33</v>
      </c>
      <c r="F57" s="22" t="n">
        <v>23.45</v>
      </c>
      <c r="G57" s="22" t="n">
        <v>111.9505</v>
      </c>
      <c r="H57" s="21" t="n">
        <v>0</v>
      </c>
      <c r="I57" s="21" t="n">
        <v>0</v>
      </c>
      <c r="J57" s="21" t="n">
        <v>0</v>
      </c>
      <c r="K57" s="21" t="n">
        <v>0</v>
      </c>
      <c r="L57" s="21" t="n">
        <v>0.55</v>
      </c>
      <c r="M57" s="21" t="n">
        <v>22.8</v>
      </c>
      <c r="N57" s="21" t="n">
        <v>0.1</v>
      </c>
      <c r="O57" s="21" t="n">
        <v>0</v>
      </c>
      <c r="P57" s="21" t="n">
        <v>0</v>
      </c>
      <c r="Q57" s="21" t="n">
        <v>0</v>
      </c>
      <c r="R57" s="21" t="n">
        <v>0.9</v>
      </c>
      <c r="S57" s="21" t="n">
        <v>0</v>
      </c>
      <c r="T57" s="21" t="n">
        <v>0</v>
      </c>
      <c r="U57" s="21" t="n">
        <v>0</v>
      </c>
      <c r="V57" s="21" t="n">
        <v>0</v>
      </c>
      <c r="W57" s="21" t="n">
        <v>0</v>
      </c>
      <c r="X57" s="21" t="n">
        <v>0</v>
      </c>
      <c r="Y57" s="21" t="n">
        <v>0</v>
      </c>
      <c r="Z57" s="21" t="n">
        <v>0</v>
      </c>
      <c r="AA57" s="21" t="n">
        <v>0</v>
      </c>
      <c r="AB57" s="21" t="n">
        <v>0</v>
      </c>
      <c r="AC57" s="21" t="n">
        <v>0</v>
      </c>
      <c r="AD57" s="21" t="n">
        <v>0</v>
      </c>
      <c r="AE57" s="21" t="n">
        <v>0</v>
      </c>
      <c r="AF57" s="21" t="n">
        <v>0</v>
      </c>
      <c r="AG57" s="21" t="n">
        <v>0</v>
      </c>
      <c r="AH57" s="21" t="n">
        <v>0</v>
      </c>
      <c r="AI57" s="21" t="n">
        <v>159.65</v>
      </c>
      <c r="AJ57" s="21" t="n">
        <v>166.17</v>
      </c>
      <c r="AK57" s="21" t="n">
        <v>254.48</v>
      </c>
      <c r="AL57" s="21" t="n">
        <v>84.39</v>
      </c>
      <c r="AM57" s="21" t="n">
        <v>50.03</v>
      </c>
      <c r="AN57" s="21" t="n">
        <v>100.05</v>
      </c>
      <c r="AO57" s="21" t="n">
        <v>37.85</v>
      </c>
      <c r="AP57" s="21" t="n">
        <v>180.96</v>
      </c>
      <c r="AQ57" s="21" t="n">
        <v>112.23</v>
      </c>
      <c r="AR57" s="21" t="n">
        <v>156.6</v>
      </c>
      <c r="AS57" s="21" t="n">
        <v>129.2</v>
      </c>
      <c r="AT57" s="21" t="n">
        <v>67.86</v>
      </c>
      <c r="AU57" s="21" t="n">
        <v>120.06</v>
      </c>
      <c r="AV57" s="21" t="n">
        <v>1003.98</v>
      </c>
      <c r="AW57" s="21" t="n">
        <v>0</v>
      </c>
      <c r="AX57" s="21" t="n">
        <v>327.12</v>
      </c>
      <c r="AY57" s="21" t="n">
        <v>142.25</v>
      </c>
      <c r="AZ57" s="21" t="n">
        <v>94.4</v>
      </c>
      <c r="BA57" s="21" t="n">
        <v>74.82</v>
      </c>
      <c r="BB57" s="21" t="n">
        <v>0</v>
      </c>
      <c r="BC57" s="21" t="n">
        <v>0</v>
      </c>
      <c r="BD57" s="21" t="n">
        <v>0</v>
      </c>
      <c r="BE57" s="21" t="n">
        <v>0</v>
      </c>
      <c r="BF57" s="21" t="n">
        <v>0</v>
      </c>
      <c r="BG57" s="21" t="n">
        <v>0</v>
      </c>
      <c r="BH57" s="21" t="n">
        <v>0</v>
      </c>
      <c r="BI57" s="21" t="n">
        <v>0.04</v>
      </c>
      <c r="BJ57" s="21" t="n">
        <v>0</v>
      </c>
      <c r="BK57" s="21" t="n">
        <v>0</v>
      </c>
      <c r="BL57" s="21" t="n">
        <v>0</v>
      </c>
      <c r="BM57" s="21" t="n">
        <v>0</v>
      </c>
      <c r="BN57" s="21" t="n">
        <v>0</v>
      </c>
      <c r="BO57" s="21" t="n">
        <v>0</v>
      </c>
      <c r="BP57" s="21" t="n">
        <v>0</v>
      </c>
      <c r="BQ57" s="21" t="n">
        <v>0.03</v>
      </c>
      <c r="BR57" s="21" t="n">
        <v>0</v>
      </c>
      <c r="BS57" s="21" t="n">
        <v>0</v>
      </c>
      <c r="BT57" s="21" t="n">
        <v>0.14</v>
      </c>
      <c r="BU57" s="21" t="n">
        <v>0.01</v>
      </c>
      <c r="BV57" s="21" t="n">
        <v>0</v>
      </c>
      <c r="BW57" s="21" t="n">
        <v>0</v>
      </c>
      <c r="BX57" s="21" t="n">
        <v>0</v>
      </c>
      <c r="BY57" s="21" t="n">
        <v>0</v>
      </c>
      <c r="BZ57" s="21" t="n">
        <v>19.55</v>
      </c>
      <c r="CB57" s="21" t="n">
        <v>0</v>
      </c>
      <c r="CD57" s="21" t="n">
        <v>0</v>
      </c>
      <c r="CE57" s="21" t="n">
        <v>0</v>
      </c>
      <c r="CF57" s="21" t="n">
        <v>0</v>
      </c>
      <c r="CG57" s="21" t="n">
        <v>0</v>
      </c>
      <c r="CH57" s="21" t="n">
        <v>0</v>
      </c>
      <c r="CI57" s="21" t="n">
        <v>0</v>
      </c>
    </row>
    <row r="58" s="23" customFormat="true" ht="14.25" hidden="false" customHeight="false" outlineLevel="0" collapsed="false">
      <c r="B58" s="23" t="s">
        <v>96</v>
      </c>
      <c r="C58" s="24"/>
      <c r="D58" s="24" t="n">
        <v>30.34</v>
      </c>
      <c r="E58" s="24" t="n">
        <v>15.89</v>
      </c>
      <c r="F58" s="24" t="n">
        <v>137.11</v>
      </c>
      <c r="G58" s="24" t="n">
        <v>786.37</v>
      </c>
      <c r="H58" s="23" t="n">
        <v>7.85</v>
      </c>
      <c r="I58" s="23" t="n">
        <v>2.19</v>
      </c>
      <c r="J58" s="23" t="n">
        <v>0.38</v>
      </c>
      <c r="K58" s="23" t="n">
        <v>0</v>
      </c>
      <c r="L58" s="23" t="n">
        <v>49.18</v>
      </c>
      <c r="M58" s="23" t="n">
        <v>71.2</v>
      </c>
      <c r="N58" s="23" t="n">
        <v>16.73</v>
      </c>
      <c r="O58" s="23" t="n">
        <v>0</v>
      </c>
      <c r="P58" s="23" t="n">
        <v>0</v>
      </c>
      <c r="Q58" s="23" t="n">
        <v>3.25</v>
      </c>
      <c r="R58" s="23" t="n">
        <v>10.74</v>
      </c>
      <c r="S58" s="23" t="n">
        <v>1199.74</v>
      </c>
      <c r="T58" s="23" t="n">
        <v>2799.8</v>
      </c>
      <c r="U58" s="23" t="n">
        <v>320.81</v>
      </c>
      <c r="V58" s="23" t="n">
        <v>221.29</v>
      </c>
      <c r="W58" s="23" t="n">
        <v>543.62</v>
      </c>
      <c r="X58" s="23" t="n">
        <v>11.18</v>
      </c>
      <c r="Y58" s="23" t="n">
        <v>77.68</v>
      </c>
      <c r="Z58" s="23" t="n">
        <v>3382.93</v>
      </c>
      <c r="AA58" s="23" t="n">
        <v>680.76</v>
      </c>
      <c r="AB58" s="23" t="n">
        <v>64.79</v>
      </c>
      <c r="AC58" s="23" t="n">
        <v>0.84</v>
      </c>
      <c r="AD58" s="23" t="n">
        <v>0.44</v>
      </c>
      <c r="AE58" s="23" t="n">
        <v>5.42</v>
      </c>
      <c r="AF58" s="23" t="n">
        <v>12.36</v>
      </c>
      <c r="AG58" s="23" t="n">
        <v>160.12</v>
      </c>
      <c r="AH58" s="23" t="n">
        <v>0</v>
      </c>
      <c r="AI58" s="23" t="n">
        <v>537.7</v>
      </c>
      <c r="AJ58" s="23" t="n">
        <v>510.06</v>
      </c>
      <c r="AK58" s="23" t="n">
        <v>820.25</v>
      </c>
      <c r="AL58" s="23" t="n">
        <v>502.14</v>
      </c>
      <c r="AM58" s="23" t="n">
        <v>193.74</v>
      </c>
      <c r="AN58" s="23" t="n">
        <v>494.35</v>
      </c>
      <c r="AO58" s="23" t="n">
        <v>156.06</v>
      </c>
      <c r="AP58" s="23" t="n">
        <v>622.74</v>
      </c>
      <c r="AQ58" s="23" t="n">
        <v>533.04</v>
      </c>
      <c r="AR58" s="23" t="n">
        <v>827.71</v>
      </c>
      <c r="AS58" s="23" t="n">
        <v>966.6</v>
      </c>
      <c r="AT58" s="23" t="n">
        <v>227.04</v>
      </c>
      <c r="AU58" s="23" t="n">
        <v>461.36</v>
      </c>
      <c r="AV58" s="23" t="n">
        <v>2835.79</v>
      </c>
      <c r="AW58" s="23" t="n">
        <v>0</v>
      </c>
      <c r="AX58" s="23" t="n">
        <v>1001.9</v>
      </c>
      <c r="AY58" s="23" t="n">
        <v>596.6</v>
      </c>
      <c r="AZ58" s="23" t="n">
        <v>372.86</v>
      </c>
      <c r="BA58" s="23" t="n">
        <v>243.38</v>
      </c>
      <c r="BB58" s="23" t="n">
        <v>0.31</v>
      </c>
      <c r="BC58" s="23" t="n">
        <v>0.1</v>
      </c>
      <c r="BD58" s="23" t="n">
        <v>0.07</v>
      </c>
      <c r="BE58" s="23" t="n">
        <v>0.16</v>
      </c>
      <c r="BF58" s="23" t="n">
        <v>0.2</v>
      </c>
      <c r="BG58" s="23" t="n">
        <v>0.76</v>
      </c>
      <c r="BH58" s="23" t="n">
        <v>0</v>
      </c>
      <c r="BI58" s="23" t="n">
        <v>2.71</v>
      </c>
      <c r="BJ58" s="23" t="n">
        <v>0</v>
      </c>
      <c r="BK58" s="23" t="n">
        <v>0.83</v>
      </c>
      <c r="BL58" s="23" t="n">
        <v>0.02</v>
      </c>
      <c r="BM58" s="23" t="n">
        <v>0.02</v>
      </c>
      <c r="BN58" s="23" t="n">
        <v>0</v>
      </c>
      <c r="BO58" s="23" t="n">
        <v>0.11</v>
      </c>
      <c r="BP58" s="23" t="n">
        <v>0.28</v>
      </c>
      <c r="BQ58" s="23" t="n">
        <v>2.89</v>
      </c>
      <c r="BR58" s="23" t="n">
        <v>0</v>
      </c>
      <c r="BS58" s="23" t="n">
        <v>0</v>
      </c>
      <c r="BT58" s="23" t="n">
        <v>2.01</v>
      </c>
      <c r="BU58" s="23" t="n">
        <v>0.19</v>
      </c>
      <c r="BV58" s="23" t="n">
        <v>0</v>
      </c>
      <c r="BW58" s="23" t="n">
        <v>0</v>
      </c>
      <c r="BX58" s="23" t="n">
        <v>0</v>
      </c>
      <c r="BY58" s="23" t="n">
        <v>0</v>
      </c>
      <c r="BZ58" s="23" t="n">
        <v>998.69</v>
      </c>
      <c r="CA58" s="23" t="n">
        <f aca="false">$G$58/$G$59*100</f>
        <v>56.6377609080826</v>
      </c>
      <c r="CB58" s="23" t="n">
        <v>641.5</v>
      </c>
      <c r="CD58" s="23" t="n">
        <v>0</v>
      </c>
      <c r="CE58" s="23" t="n">
        <v>0</v>
      </c>
      <c r="CF58" s="23" t="n">
        <v>0</v>
      </c>
      <c r="CG58" s="23" t="n">
        <v>0</v>
      </c>
      <c r="CH58" s="23" t="n">
        <v>0</v>
      </c>
      <c r="CI58" s="23" t="n">
        <v>0</v>
      </c>
    </row>
    <row r="59" s="23" customFormat="true" ht="14.25" hidden="false" customHeight="false" outlineLevel="0" collapsed="false">
      <c r="B59" s="23" t="s">
        <v>97</v>
      </c>
      <c r="C59" s="24"/>
      <c r="D59" s="24" t="n">
        <v>52.79</v>
      </c>
      <c r="E59" s="24" t="n">
        <v>30.26</v>
      </c>
      <c r="F59" s="24" t="n">
        <v>235.27</v>
      </c>
      <c r="G59" s="24" t="n">
        <v>1388.42</v>
      </c>
      <c r="H59" s="23" t="n">
        <v>16.24</v>
      </c>
      <c r="I59" s="23" t="n">
        <v>2.31</v>
      </c>
      <c r="J59" s="23" t="n">
        <v>0.38</v>
      </c>
      <c r="K59" s="23" t="n">
        <v>0</v>
      </c>
      <c r="L59" s="23" t="n">
        <v>72.76</v>
      </c>
      <c r="M59" s="23" t="n">
        <v>139.19</v>
      </c>
      <c r="N59" s="23" t="n">
        <v>23.32</v>
      </c>
      <c r="O59" s="23" t="n">
        <v>0</v>
      </c>
      <c r="P59" s="23" t="n">
        <v>0</v>
      </c>
      <c r="Q59" s="23" t="n">
        <v>3.72</v>
      </c>
      <c r="R59" s="23" t="n">
        <v>15.59</v>
      </c>
      <c r="S59" s="23" t="n">
        <v>1642.11</v>
      </c>
      <c r="T59" s="23" t="n">
        <v>3251.07</v>
      </c>
      <c r="U59" s="23" t="n">
        <v>666.3</v>
      </c>
      <c r="V59" s="23" t="n">
        <v>359.49</v>
      </c>
      <c r="W59" s="23" t="n">
        <v>930.82</v>
      </c>
      <c r="X59" s="23" t="n">
        <v>15.14</v>
      </c>
      <c r="Y59" s="23" t="n">
        <v>150.65</v>
      </c>
      <c r="Z59" s="23" t="n">
        <v>3442.22</v>
      </c>
      <c r="AA59" s="23" t="n">
        <v>787.76</v>
      </c>
      <c r="AB59" s="23" t="n">
        <v>65.4</v>
      </c>
      <c r="AC59" s="23" t="n">
        <v>1.09</v>
      </c>
      <c r="AD59" s="23" t="n">
        <v>0.82</v>
      </c>
      <c r="AE59" s="23" t="n">
        <v>7.69</v>
      </c>
      <c r="AF59" s="23" t="n">
        <v>19.25</v>
      </c>
      <c r="AG59" s="23" t="n">
        <v>161.11</v>
      </c>
      <c r="AH59" s="23" t="n">
        <v>0</v>
      </c>
      <c r="AI59" s="23" t="n">
        <v>1451.64</v>
      </c>
      <c r="AJ59" s="23" t="n">
        <v>1298.24</v>
      </c>
      <c r="AK59" s="23" t="n">
        <v>2140.64</v>
      </c>
      <c r="AL59" s="23" t="n">
        <v>1290.89</v>
      </c>
      <c r="AM59" s="23" t="n">
        <v>580.88</v>
      </c>
      <c r="AN59" s="23" t="n">
        <v>1094.19</v>
      </c>
      <c r="AO59" s="23" t="n">
        <v>447.6</v>
      </c>
      <c r="AP59" s="23" t="n">
        <v>1529.82</v>
      </c>
      <c r="AQ59" s="23" t="n">
        <v>1166.11</v>
      </c>
      <c r="AR59" s="23" t="n">
        <v>1864.91</v>
      </c>
      <c r="AS59" s="23" t="n">
        <v>2051.75</v>
      </c>
      <c r="AT59" s="23" t="n">
        <v>615.8</v>
      </c>
      <c r="AU59" s="23" t="n">
        <v>1152.13</v>
      </c>
      <c r="AV59" s="23" t="n">
        <v>6534.08</v>
      </c>
      <c r="AW59" s="23" t="n">
        <v>0</v>
      </c>
      <c r="AX59" s="23" t="n">
        <v>2221.76</v>
      </c>
      <c r="AY59" s="23" t="n">
        <v>1371.45</v>
      </c>
      <c r="AZ59" s="23" t="n">
        <v>1072.23</v>
      </c>
      <c r="BA59" s="23" t="n">
        <v>601.6</v>
      </c>
      <c r="BB59" s="23" t="n">
        <v>0.48</v>
      </c>
      <c r="BC59" s="23" t="n">
        <v>0.15</v>
      </c>
      <c r="BD59" s="23" t="n">
        <v>0.16</v>
      </c>
      <c r="BE59" s="23" t="n">
        <v>0.41</v>
      </c>
      <c r="BF59" s="23" t="n">
        <v>0.49</v>
      </c>
      <c r="BG59" s="23" t="n">
        <v>1.6</v>
      </c>
      <c r="BH59" s="23" t="n">
        <v>0.06</v>
      </c>
      <c r="BI59" s="23" t="n">
        <v>5.18</v>
      </c>
      <c r="BJ59" s="23" t="n">
        <v>0.01</v>
      </c>
      <c r="BK59" s="23" t="n">
        <v>1.42</v>
      </c>
      <c r="BL59" s="23" t="n">
        <v>0.04</v>
      </c>
      <c r="BM59" s="23" t="n">
        <v>0.02</v>
      </c>
      <c r="BN59" s="23" t="n">
        <v>0</v>
      </c>
      <c r="BO59" s="23" t="n">
        <v>0.22</v>
      </c>
      <c r="BP59" s="23" t="n">
        <v>0.52</v>
      </c>
      <c r="BQ59" s="23" t="n">
        <v>5.3</v>
      </c>
      <c r="BR59" s="23" t="n">
        <v>0.01</v>
      </c>
      <c r="BS59" s="23" t="n">
        <v>0</v>
      </c>
      <c r="BT59" s="23" t="n">
        <v>3.03</v>
      </c>
      <c r="BU59" s="23" t="n">
        <v>0.26</v>
      </c>
      <c r="BV59" s="23" t="n">
        <v>0</v>
      </c>
      <c r="BW59" s="23" t="n">
        <v>0</v>
      </c>
      <c r="BX59" s="23" t="n">
        <v>0</v>
      </c>
      <c r="BY59" s="23" t="n">
        <v>0</v>
      </c>
      <c r="BZ59" s="23" t="n">
        <v>1607.21</v>
      </c>
      <c r="CB59" s="23" t="n">
        <v>724.35</v>
      </c>
      <c r="CD59" s="23" t="n">
        <v>0</v>
      </c>
      <c r="CE59" s="23" t="n">
        <v>0</v>
      </c>
      <c r="CF59" s="23" t="n">
        <v>0</v>
      </c>
      <c r="CG59" s="23" t="n">
        <v>0</v>
      </c>
      <c r="CH59" s="23" t="n">
        <v>0</v>
      </c>
      <c r="CI59" s="23" t="n">
        <v>0</v>
      </c>
    </row>
    <row r="60" s="13" customFormat="true" ht="15" hidden="false" customHeight="false" outlineLevel="0" collapsed="false">
      <c r="C60" s="18"/>
      <c r="D60" s="18"/>
      <c r="E60" s="18"/>
      <c r="F60" s="18"/>
      <c r="G60" s="18"/>
    </row>
    <row r="61" s="13" customFormat="true" ht="15" hidden="false" customHeight="false" outlineLevel="0" collapsed="false">
      <c r="C61" s="18"/>
      <c r="D61" s="18"/>
      <c r="E61" s="18"/>
      <c r="F61" s="18"/>
      <c r="G61" s="18"/>
    </row>
    <row r="62" s="13" customFormat="true" ht="15" hidden="false" customHeight="false" outlineLevel="0" collapsed="false">
      <c r="C62" s="18"/>
      <c r="D62" s="18"/>
      <c r="E62" s="18"/>
      <c r="F62" s="18"/>
      <c r="G62" s="18"/>
    </row>
    <row r="63" s="13" customFormat="true" ht="15" hidden="false" customHeight="false" outlineLevel="0" collapsed="false">
      <c r="C63" s="18"/>
      <c r="D63" s="18"/>
      <c r="E63" s="18"/>
      <c r="F63" s="18"/>
      <c r="G63" s="18"/>
    </row>
    <row r="64" s="13" customFormat="true" ht="15" hidden="false" customHeight="false" outlineLevel="0" collapsed="false">
      <c r="C64" s="18"/>
      <c r="D64" s="18"/>
      <c r="E64" s="18"/>
      <c r="F64" s="18"/>
      <c r="G64" s="18"/>
    </row>
    <row r="65" s="13" customFormat="true" ht="15" hidden="false" customHeight="false" outlineLevel="0" collapsed="false">
      <c r="C65" s="18"/>
      <c r="D65" s="18"/>
      <c r="E65" s="18"/>
      <c r="F65" s="18"/>
      <c r="G65" s="18"/>
    </row>
    <row r="66" s="13" customFormat="true" ht="15" hidden="false" customHeight="false" outlineLevel="0" collapsed="false">
      <c r="C66" s="18"/>
      <c r="D66" s="18"/>
      <c r="E66" s="18"/>
      <c r="F66" s="18"/>
      <c r="G66" s="18"/>
    </row>
    <row r="67" s="13" customFormat="true" ht="15" hidden="false" customHeight="false" outlineLevel="0" collapsed="false">
      <c r="C67" s="18"/>
      <c r="D67" s="18"/>
      <c r="E67" s="18"/>
      <c r="F67" s="18"/>
      <c r="G67" s="18"/>
    </row>
    <row r="68" s="13" customFormat="true" ht="15" hidden="false" customHeight="false" outlineLevel="0" collapsed="false">
      <c r="C68" s="18"/>
      <c r="D68" s="18"/>
      <c r="E68" s="18"/>
      <c r="F68" s="18"/>
      <c r="G68" s="18"/>
    </row>
    <row r="69" s="13" customFormat="true" ht="15" hidden="false" customHeight="false" outlineLevel="0" collapsed="false">
      <c r="C69" s="18"/>
      <c r="D69" s="18"/>
      <c r="E69" s="18"/>
      <c r="F69" s="18"/>
      <c r="G69" s="18"/>
    </row>
    <row r="70" s="13" customFormat="true" ht="15" hidden="false" customHeight="false" outlineLevel="0" collapsed="false">
      <c r="C70" s="18"/>
      <c r="D70" s="18"/>
      <c r="E70" s="18"/>
      <c r="F70" s="18"/>
      <c r="G70" s="18"/>
    </row>
    <row r="71" s="13" customFormat="true" ht="15" hidden="false" customHeight="false" outlineLevel="0" collapsed="false">
      <c r="C71" s="18"/>
      <c r="D71" s="18"/>
      <c r="E71" s="18"/>
      <c r="F71" s="18"/>
      <c r="G71" s="18"/>
    </row>
    <row r="72" s="13" customFormat="true" ht="15" hidden="false" customHeight="false" outlineLevel="0" collapsed="false">
      <c r="C72" s="18"/>
      <c r="D72" s="18"/>
      <c r="E72" s="18"/>
      <c r="F72" s="18"/>
      <c r="G72" s="18"/>
    </row>
    <row r="73" s="13" customFormat="true" ht="15" hidden="false" customHeight="false" outlineLevel="0" collapsed="false">
      <c r="C73" s="18"/>
      <c r="D73" s="18"/>
      <c r="E73" s="18"/>
      <c r="F73" s="18"/>
      <c r="G73" s="18"/>
    </row>
    <row r="74" s="13" customFormat="true" ht="15" hidden="false" customHeight="false" outlineLevel="0" collapsed="false">
      <c r="C74" s="18"/>
      <c r="D74" s="18"/>
      <c r="E74" s="18"/>
      <c r="F74" s="18"/>
      <c r="G74" s="18"/>
    </row>
    <row r="75" s="13" customFormat="true" ht="15" hidden="false" customHeight="false" outlineLevel="0" collapsed="false">
      <c r="C75" s="18"/>
      <c r="D75" s="18"/>
      <c r="E75" s="18"/>
      <c r="F75" s="18"/>
      <c r="G75" s="18"/>
    </row>
    <row r="76" s="13" customFormat="true" ht="15" hidden="false" customHeight="false" outlineLevel="0" collapsed="false">
      <c r="C76" s="18"/>
      <c r="D76" s="18"/>
      <c r="E76" s="18"/>
      <c r="F76" s="18"/>
      <c r="G76" s="18"/>
    </row>
    <row r="77" s="13" customFormat="true" ht="15" hidden="false" customHeight="false" outlineLevel="0" collapsed="false">
      <c r="C77" s="18"/>
      <c r="D77" s="18"/>
      <c r="E77" s="18"/>
      <c r="F77" s="18"/>
      <c r="G77" s="18"/>
      <c r="AG77" s="13" t="n">
        <v>2</v>
      </c>
    </row>
    <row r="78" s="13" customFormat="true" ht="15" hidden="false" customHeight="true" outlineLevel="0" collapsed="false">
      <c r="A78" s="10" t="s">
        <v>2</v>
      </c>
      <c r="B78" s="11" t="s">
        <v>3</v>
      </c>
      <c r="C78" s="11" t="s">
        <v>4</v>
      </c>
      <c r="D78" s="11" t="s">
        <v>5</v>
      </c>
      <c r="E78" s="11" t="s">
        <v>6</v>
      </c>
      <c r="F78" s="11" t="s">
        <v>7</v>
      </c>
      <c r="G78" s="12" t="s">
        <v>8</v>
      </c>
      <c r="H78" s="13" t="s">
        <v>9</v>
      </c>
      <c r="I78" s="13" t="s">
        <v>10</v>
      </c>
      <c r="J78" s="13" t="s">
        <v>11</v>
      </c>
      <c r="K78" s="13" t="s">
        <v>12</v>
      </c>
      <c r="L78" s="13" t="s">
        <v>13</v>
      </c>
      <c r="M78" s="13" t="s">
        <v>14</v>
      </c>
      <c r="N78" s="13" t="s">
        <v>15</v>
      </c>
      <c r="O78" s="13" t="s">
        <v>16</v>
      </c>
      <c r="P78" s="13" t="s">
        <v>17</v>
      </c>
      <c r="Q78" s="13" t="s">
        <v>18</v>
      </c>
      <c r="R78" s="13" t="s">
        <v>19</v>
      </c>
      <c r="S78" s="13" t="s">
        <v>20</v>
      </c>
      <c r="T78" s="13" t="s">
        <v>21</v>
      </c>
      <c r="U78" s="14" t="s">
        <v>22</v>
      </c>
      <c r="V78" s="14"/>
      <c r="W78" s="14"/>
      <c r="X78" s="14"/>
      <c r="Y78" s="15" t="s">
        <v>23</v>
      </c>
      <c r="Z78" s="15"/>
      <c r="AA78" s="15"/>
      <c r="AB78" s="15"/>
      <c r="AC78" s="15"/>
      <c r="AD78" s="15"/>
      <c r="AE78" s="15"/>
      <c r="AF78" s="15"/>
      <c r="AG78" s="15"/>
      <c r="AH78" s="13" t="s">
        <v>24</v>
      </c>
      <c r="AI78" s="13" t="s">
        <v>25</v>
      </c>
      <c r="AJ78" s="13" t="s">
        <v>26</v>
      </c>
      <c r="AK78" s="13" t="s">
        <v>27</v>
      </c>
      <c r="AL78" s="13" t="s">
        <v>28</v>
      </c>
      <c r="AM78" s="13" t="s">
        <v>29</v>
      </c>
      <c r="AN78" s="13" t="s">
        <v>30</v>
      </c>
      <c r="AO78" s="13" t="s">
        <v>31</v>
      </c>
      <c r="AP78" s="13" t="s">
        <v>32</v>
      </c>
      <c r="AQ78" s="13" t="s">
        <v>33</v>
      </c>
      <c r="AR78" s="13" t="s">
        <v>34</v>
      </c>
      <c r="AS78" s="13" t="s">
        <v>35</v>
      </c>
      <c r="AT78" s="13" t="s">
        <v>36</v>
      </c>
      <c r="AU78" s="13" t="s">
        <v>37</v>
      </c>
      <c r="AV78" s="13" t="s">
        <v>38</v>
      </c>
      <c r="AW78" s="13" t="s">
        <v>39</v>
      </c>
      <c r="AX78" s="13" t="s">
        <v>40</v>
      </c>
      <c r="AY78" s="13" t="s">
        <v>41</v>
      </c>
      <c r="AZ78" s="13" t="s">
        <v>42</v>
      </c>
      <c r="BA78" s="13" t="s">
        <v>43</v>
      </c>
      <c r="BB78" s="13" t="s">
        <v>44</v>
      </c>
      <c r="BC78" s="13" t="s">
        <v>45</v>
      </c>
      <c r="BD78" s="13" t="s">
        <v>46</v>
      </c>
      <c r="BE78" s="13" t="s">
        <v>47</v>
      </c>
      <c r="BF78" s="13" t="s">
        <v>48</v>
      </c>
      <c r="BG78" s="13" t="s">
        <v>49</v>
      </c>
      <c r="BH78" s="13" t="s">
        <v>50</v>
      </c>
      <c r="BI78" s="13" t="s">
        <v>51</v>
      </c>
      <c r="BJ78" s="13" t="s">
        <v>52</v>
      </c>
      <c r="BK78" s="13" t="s">
        <v>53</v>
      </c>
      <c r="BL78" s="13" t="s">
        <v>54</v>
      </c>
      <c r="BM78" s="13" t="s">
        <v>55</v>
      </c>
      <c r="BN78" s="13" t="s">
        <v>56</v>
      </c>
      <c r="BO78" s="13" t="s">
        <v>57</v>
      </c>
      <c r="BP78" s="13" t="s">
        <v>58</v>
      </c>
      <c r="BQ78" s="13" t="s">
        <v>59</v>
      </c>
      <c r="BR78" s="13" t="s">
        <v>60</v>
      </c>
      <c r="BS78" s="13" t="s">
        <v>61</v>
      </c>
      <c r="BT78" s="13" t="s">
        <v>62</v>
      </c>
      <c r="BU78" s="13" t="s">
        <v>63</v>
      </c>
      <c r="BV78" s="13" t="s">
        <v>64</v>
      </c>
      <c r="BW78" s="13" t="s">
        <v>65</v>
      </c>
      <c r="BX78" s="13" t="s">
        <v>66</v>
      </c>
      <c r="BY78" s="13" t="s">
        <v>67</v>
      </c>
      <c r="BZ78" s="16"/>
    </row>
    <row r="79" s="13" customFormat="true" ht="15" hidden="false" customHeight="true" outlineLevel="0" collapsed="false">
      <c r="A79" s="10"/>
      <c r="B79" s="11"/>
      <c r="C79" s="11"/>
      <c r="D79" s="11" t="s">
        <v>68</v>
      </c>
      <c r="E79" s="11" t="s">
        <v>68</v>
      </c>
      <c r="F79" s="11"/>
      <c r="G79" s="12"/>
      <c r="U79" s="17" t="s">
        <v>69</v>
      </c>
      <c r="V79" s="17" t="s">
        <v>70</v>
      </c>
      <c r="W79" s="17" t="s">
        <v>71</v>
      </c>
      <c r="X79" s="17" t="s">
        <v>72</v>
      </c>
      <c r="Y79" s="17" t="s">
        <v>73</v>
      </c>
      <c r="Z79" s="17" t="s">
        <v>74</v>
      </c>
      <c r="AA79" s="17" t="s">
        <v>75</v>
      </c>
      <c r="AB79" s="17" t="s">
        <v>76</v>
      </c>
      <c r="AC79" s="17" t="s">
        <v>77</v>
      </c>
      <c r="AD79" s="17" t="s">
        <v>78</v>
      </c>
      <c r="AE79" s="17" t="s">
        <v>79</v>
      </c>
      <c r="AF79" s="17" t="s">
        <v>80</v>
      </c>
      <c r="AG79" s="15" t="s">
        <v>81</v>
      </c>
      <c r="BZ79" s="16"/>
    </row>
    <row r="80" s="13" customFormat="true" ht="15" hidden="false" customHeight="false" outlineLevel="0" collapsed="false">
      <c r="B80" s="23" t="s">
        <v>110</v>
      </c>
      <c r="C80" s="18"/>
      <c r="D80" s="18"/>
      <c r="E80" s="18"/>
      <c r="F80" s="18"/>
      <c r="G80" s="18"/>
    </row>
    <row r="81" s="13" customFormat="true" ht="15" hidden="false" customHeight="false" outlineLevel="0" collapsed="false">
      <c r="B81" s="13" t="s">
        <v>82</v>
      </c>
      <c r="C81" s="18"/>
      <c r="D81" s="18"/>
      <c r="E81" s="18"/>
      <c r="F81" s="18"/>
      <c r="G81" s="18"/>
    </row>
    <row r="82" s="19" customFormat="true" ht="15" hidden="false" customHeight="false" outlineLevel="0" collapsed="false">
      <c r="A82" s="19" t="str">
        <f aca="false">"366"</f>
        <v>366</v>
      </c>
      <c r="B82" s="19" t="s">
        <v>189</v>
      </c>
      <c r="C82" s="38" t="s">
        <v>190</v>
      </c>
      <c r="D82" s="20" t="n">
        <v>31.78</v>
      </c>
      <c r="E82" s="20" t="n">
        <v>23.35</v>
      </c>
      <c r="F82" s="20" t="n">
        <v>45.28</v>
      </c>
      <c r="G82" s="20" t="n">
        <v>517.8885</v>
      </c>
      <c r="H82" s="19" t="n">
        <v>14.48</v>
      </c>
      <c r="I82" s="19" t="n">
        <v>0.17</v>
      </c>
      <c r="J82" s="19" t="n">
        <v>0</v>
      </c>
      <c r="K82" s="19" t="n">
        <v>0</v>
      </c>
      <c r="L82" s="19" t="n">
        <v>33.23</v>
      </c>
      <c r="M82" s="19" t="n">
        <v>11.35</v>
      </c>
      <c r="N82" s="19" t="n">
        <v>0.7</v>
      </c>
      <c r="O82" s="19" t="n">
        <v>0</v>
      </c>
      <c r="P82" s="19" t="n">
        <v>0</v>
      </c>
      <c r="Q82" s="19" t="n">
        <v>2.13</v>
      </c>
      <c r="R82" s="19" t="n">
        <v>2.81</v>
      </c>
      <c r="S82" s="19" t="n">
        <v>253.67</v>
      </c>
      <c r="T82" s="19" t="n">
        <v>306.31</v>
      </c>
      <c r="U82" s="19" t="n">
        <v>338.32</v>
      </c>
      <c r="V82" s="19" t="n">
        <v>48.51</v>
      </c>
      <c r="W82" s="19" t="n">
        <v>384.09</v>
      </c>
      <c r="X82" s="19" t="n">
        <v>1.09</v>
      </c>
      <c r="Y82" s="19" t="n">
        <v>145.67</v>
      </c>
      <c r="Z82" s="19" t="n">
        <v>80.4</v>
      </c>
      <c r="AA82" s="19" t="n">
        <v>168.2</v>
      </c>
      <c r="AB82" s="19" t="n">
        <v>0.8</v>
      </c>
      <c r="AC82" s="19" t="n">
        <v>0.1</v>
      </c>
      <c r="AD82" s="19" t="n">
        <v>0.51</v>
      </c>
      <c r="AE82" s="19" t="n">
        <v>0.9</v>
      </c>
      <c r="AF82" s="19" t="n">
        <v>7.59</v>
      </c>
      <c r="AG82" s="19" t="n">
        <v>0.57</v>
      </c>
      <c r="AH82" s="19" t="n">
        <v>0</v>
      </c>
      <c r="AI82" s="19" t="n">
        <v>1495.17</v>
      </c>
      <c r="AJ82" s="19" t="n">
        <v>1249.69</v>
      </c>
      <c r="AK82" s="19" t="n">
        <v>2239.42</v>
      </c>
      <c r="AL82" s="19" t="n">
        <v>1759.46</v>
      </c>
      <c r="AM82" s="19" t="n">
        <v>666.58</v>
      </c>
      <c r="AN82" s="19" t="n">
        <v>1136.28</v>
      </c>
      <c r="AO82" s="19" t="n">
        <v>371.75</v>
      </c>
      <c r="AP82" s="19" t="n">
        <v>1336.38</v>
      </c>
      <c r="AQ82" s="19" t="n">
        <v>141.99</v>
      </c>
      <c r="AR82" s="19" t="n">
        <v>159.85</v>
      </c>
      <c r="AS82" s="19" t="n">
        <v>262.12</v>
      </c>
      <c r="AT82" s="19" t="n">
        <v>761.75</v>
      </c>
      <c r="AU82" s="19" t="n">
        <v>101.38</v>
      </c>
      <c r="AV82" s="19" t="n">
        <v>922.09</v>
      </c>
      <c r="AW82" s="19" t="n">
        <v>0.59</v>
      </c>
      <c r="AX82" s="19" t="n">
        <v>375.4</v>
      </c>
      <c r="AY82" s="19" t="n">
        <v>229.65</v>
      </c>
      <c r="AZ82" s="19" t="n">
        <v>1468.81</v>
      </c>
      <c r="BA82" s="19" t="n">
        <v>159.75</v>
      </c>
      <c r="BB82" s="19" t="n">
        <v>0.24</v>
      </c>
      <c r="BC82" s="19" t="n">
        <v>0.05</v>
      </c>
      <c r="BD82" s="19" t="n">
        <v>0.05</v>
      </c>
      <c r="BE82" s="19" t="n">
        <v>0.12</v>
      </c>
      <c r="BF82" s="19" t="n">
        <v>0.15</v>
      </c>
      <c r="BG82" s="19" t="n">
        <v>0.5</v>
      </c>
      <c r="BH82" s="19" t="n">
        <v>0</v>
      </c>
      <c r="BI82" s="19" t="n">
        <v>1.56</v>
      </c>
      <c r="BJ82" s="19" t="n">
        <v>0</v>
      </c>
      <c r="BK82" s="19" t="n">
        <v>0.48</v>
      </c>
      <c r="BL82" s="19" t="n">
        <v>0</v>
      </c>
      <c r="BM82" s="19" t="n">
        <v>0</v>
      </c>
      <c r="BN82" s="19" t="n">
        <v>0</v>
      </c>
      <c r="BO82" s="19" t="n">
        <v>0.05</v>
      </c>
      <c r="BP82" s="19" t="n">
        <v>0.18</v>
      </c>
      <c r="BQ82" s="19" t="n">
        <v>2.22</v>
      </c>
      <c r="BR82" s="19" t="n">
        <v>0</v>
      </c>
      <c r="BS82" s="19" t="n">
        <v>0</v>
      </c>
      <c r="BT82" s="19" t="n">
        <v>0.11</v>
      </c>
      <c r="BU82" s="19" t="n">
        <v>0.02</v>
      </c>
      <c r="BV82" s="19" t="n">
        <v>0.03</v>
      </c>
      <c r="BW82" s="19" t="n">
        <v>0</v>
      </c>
      <c r="BX82" s="19" t="n">
        <v>0</v>
      </c>
      <c r="BY82" s="19" t="n">
        <v>0</v>
      </c>
      <c r="BZ82" s="19" t="n">
        <v>127.42</v>
      </c>
      <c r="CB82" s="19" t="n">
        <v>159.07</v>
      </c>
      <c r="CD82" s="19" t="n">
        <v>0</v>
      </c>
      <c r="CE82" s="19" t="n">
        <v>0</v>
      </c>
      <c r="CF82" s="19" t="n">
        <v>0</v>
      </c>
      <c r="CG82" s="19" t="n">
        <v>0</v>
      </c>
      <c r="CH82" s="19" t="n">
        <v>0</v>
      </c>
      <c r="CI82" s="19" t="n">
        <v>0</v>
      </c>
    </row>
    <row r="83" s="19" customFormat="true" ht="15" hidden="false" customHeight="false" outlineLevel="0" collapsed="false">
      <c r="A83" s="19" t="str">
        <f aca="false">"686"</f>
        <v>686</v>
      </c>
      <c r="B83" s="19" t="s">
        <v>112</v>
      </c>
      <c r="C83" s="28" t="n">
        <v>200</v>
      </c>
      <c r="D83" s="20" t="n">
        <v>0.1</v>
      </c>
      <c r="E83" s="20" t="n">
        <v>0.02</v>
      </c>
      <c r="F83" s="20" t="n">
        <v>10.16</v>
      </c>
      <c r="G83" s="20" t="n">
        <v>40.11058</v>
      </c>
      <c r="H83" s="19" t="n">
        <v>0.01</v>
      </c>
      <c r="I83" s="19" t="n">
        <v>0</v>
      </c>
      <c r="J83" s="19" t="n">
        <v>0</v>
      </c>
      <c r="K83" s="19" t="n">
        <v>0</v>
      </c>
      <c r="L83" s="19" t="n">
        <v>10</v>
      </c>
      <c r="M83" s="19" t="n">
        <v>0</v>
      </c>
      <c r="N83" s="19" t="n">
        <v>0.16</v>
      </c>
      <c r="O83" s="19" t="n">
        <v>0</v>
      </c>
      <c r="P83" s="19" t="n">
        <v>0</v>
      </c>
      <c r="Q83" s="19" t="n">
        <v>0.41</v>
      </c>
      <c r="R83" s="19" t="n">
        <v>0.06</v>
      </c>
      <c r="S83" s="19" t="n">
        <v>40.62</v>
      </c>
      <c r="T83" s="19" t="n">
        <v>519.26</v>
      </c>
      <c r="U83" s="19" t="n">
        <v>74.89</v>
      </c>
      <c r="V83" s="19" t="n">
        <v>50.26</v>
      </c>
      <c r="W83" s="19" t="n">
        <v>57.57</v>
      </c>
      <c r="X83" s="19" t="n">
        <v>1.04</v>
      </c>
      <c r="Y83" s="19" t="n">
        <v>0.08</v>
      </c>
      <c r="Z83" s="19" t="n">
        <v>180.65</v>
      </c>
      <c r="AA83" s="19" t="n">
        <v>34.22</v>
      </c>
      <c r="AB83" s="19" t="n">
        <v>0.62</v>
      </c>
      <c r="AC83" s="19" t="n">
        <v>0.05</v>
      </c>
      <c r="AD83" s="19" t="n">
        <v>0.06</v>
      </c>
      <c r="AE83" s="19" t="n">
        <v>0.7</v>
      </c>
      <c r="AF83" s="19" t="n">
        <v>1.04</v>
      </c>
      <c r="AG83" s="19" t="n">
        <v>13.15</v>
      </c>
      <c r="AH83" s="19" t="n">
        <v>0</v>
      </c>
      <c r="AI83" s="19" t="n">
        <v>0.99</v>
      </c>
      <c r="AJ83" s="19" t="n">
        <v>1.13</v>
      </c>
      <c r="AK83" s="19" t="n">
        <v>25.68</v>
      </c>
      <c r="AL83" s="19" t="n">
        <v>28</v>
      </c>
      <c r="AM83" s="19" t="n">
        <v>20.26</v>
      </c>
      <c r="AN83" s="19" t="n">
        <v>100.51</v>
      </c>
      <c r="AO83" s="19" t="n">
        <v>4.3</v>
      </c>
      <c r="AP83" s="19" t="n">
        <v>26.83</v>
      </c>
      <c r="AQ83" s="19" t="n">
        <v>49.95</v>
      </c>
      <c r="AR83" s="19" t="n">
        <v>158.24</v>
      </c>
      <c r="AS83" s="19" t="n">
        <v>142.92</v>
      </c>
      <c r="AT83" s="19" t="n">
        <v>21.35</v>
      </c>
      <c r="AU83" s="19" t="n">
        <v>11.8</v>
      </c>
      <c r="AV83" s="19" t="n">
        <v>180.22</v>
      </c>
      <c r="AW83" s="19" t="n">
        <v>0.53</v>
      </c>
      <c r="AX83" s="19" t="n">
        <v>197.26</v>
      </c>
      <c r="AY83" s="19" t="n">
        <v>138.21</v>
      </c>
      <c r="AZ83" s="19" t="n">
        <v>20.47</v>
      </c>
      <c r="BA83" s="19" t="n">
        <v>29.95</v>
      </c>
      <c r="BB83" s="19" t="n">
        <v>0</v>
      </c>
      <c r="BC83" s="19" t="n">
        <v>0</v>
      </c>
      <c r="BD83" s="19" t="n">
        <v>0</v>
      </c>
      <c r="BE83" s="19" t="n">
        <v>0</v>
      </c>
      <c r="BF83" s="19" t="n">
        <v>0</v>
      </c>
      <c r="BG83" s="19" t="n">
        <v>0</v>
      </c>
      <c r="BH83" s="19" t="n">
        <v>0</v>
      </c>
      <c r="BI83" s="19" t="n">
        <v>0.08</v>
      </c>
      <c r="BJ83" s="19" t="n">
        <v>0</v>
      </c>
      <c r="BK83" s="19" t="n">
        <v>0.01</v>
      </c>
      <c r="BL83" s="19" t="n">
        <v>0</v>
      </c>
      <c r="BM83" s="19" t="n">
        <v>0</v>
      </c>
      <c r="BN83" s="19" t="n">
        <v>0</v>
      </c>
      <c r="BO83" s="19" t="n">
        <v>0</v>
      </c>
      <c r="BP83" s="19" t="n">
        <v>0.01</v>
      </c>
      <c r="BQ83" s="19" t="n">
        <v>0.05</v>
      </c>
      <c r="BR83" s="19" t="n">
        <v>0</v>
      </c>
      <c r="BS83" s="19" t="n">
        <v>0</v>
      </c>
      <c r="BT83" s="19" t="n">
        <v>0.03</v>
      </c>
      <c r="BU83" s="19" t="n">
        <v>0.11</v>
      </c>
      <c r="BV83" s="19" t="n">
        <v>0</v>
      </c>
      <c r="BW83" s="19" t="n">
        <v>0</v>
      </c>
      <c r="BX83" s="19" t="n">
        <v>0</v>
      </c>
      <c r="BY83" s="19" t="n">
        <v>0</v>
      </c>
      <c r="BZ83" s="19" t="n">
        <v>206.35</v>
      </c>
      <c r="CB83" s="19" t="n">
        <v>30.19</v>
      </c>
      <c r="CD83" s="19" t="n">
        <v>0</v>
      </c>
      <c r="CE83" s="19" t="n">
        <v>0</v>
      </c>
      <c r="CF83" s="19" t="n">
        <v>0</v>
      </c>
      <c r="CG83" s="19" t="n">
        <v>0</v>
      </c>
      <c r="CH83" s="19" t="n">
        <v>0</v>
      </c>
      <c r="CI83" s="19" t="n">
        <v>0</v>
      </c>
    </row>
    <row r="84" s="21" customFormat="true" ht="15" hidden="false" customHeight="false" outlineLevel="0" collapsed="false">
      <c r="A84" s="21" t="s">
        <v>113</v>
      </c>
      <c r="B84" s="21" t="s">
        <v>191</v>
      </c>
      <c r="C84" s="22" t="str">
        <f aca="false">"50"</f>
        <v>50</v>
      </c>
      <c r="D84" s="22" t="n">
        <v>6.03</v>
      </c>
      <c r="E84" s="22" t="n">
        <v>7.84</v>
      </c>
      <c r="F84" s="22" t="n">
        <v>19.29</v>
      </c>
      <c r="G84" s="22" t="n">
        <v>171.8333768</v>
      </c>
      <c r="H84" s="21" t="n">
        <v>2.46</v>
      </c>
      <c r="I84" s="21" t="n">
        <v>3.25</v>
      </c>
      <c r="J84" s="21" t="n">
        <v>0.79</v>
      </c>
      <c r="K84" s="21" t="n">
        <v>0</v>
      </c>
      <c r="L84" s="21" t="n">
        <v>3.05</v>
      </c>
      <c r="M84" s="21" t="n">
        <v>15.45</v>
      </c>
      <c r="N84" s="21" t="n">
        <v>0.8</v>
      </c>
      <c r="O84" s="21" t="n">
        <v>0</v>
      </c>
      <c r="P84" s="21" t="n">
        <v>0</v>
      </c>
      <c r="Q84" s="21" t="n">
        <v>0.2</v>
      </c>
      <c r="R84" s="21" t="n">
        <v>1.1</v>
      </c>
      <c r="S84" s="21" t="n">
        <v>264.1</v>
      </c>
      <c r="T84" s="21" t="n">
        <v>46.34</v>
      </c>
      <c r="U84" s="21" t="n">
        <v>112.99</v>
      </c>
      <c r="V84" s="21" t="n">
        <v>9.05</v>
      </c>
      <c r="W84" s="21" t="n">
        <v>95.35</v>
      </c>
      <c r="X84" s="21" t="n">
        <v>0.49</v>
      </c>
      <c r="Y84" s="21" t="n">
        <v>22.26</v>
      </c>
      <c r="Z84" s="21" t="n">
        <v>8.54</v>
      </c>
      <c r="AA84" s="21" t="n">
        <v>40.84</v>
      </c>
      <c r="AB84" s="21" t="n">
        <v>2.67</v>
      </c>
      <c r="AC84" s="21" t="n">
        <v>0.04</v>
      </c>
      <c r="AD84" s="21" t="n">
        <v>0.06</v>
      </c>
      <c r="AE84" s="21" t="n">
        <v>0.35</v>
      </c>
      <c r="AF84" s="21" t="n">
        <v>1.82</v>
      </c>
      <c r="AG84" s="21" t="n">
        <v>0.04</v>
      </c>
      <c r="AH84" s="21" t="n">
        <v>0</v>
      </c>
      <c r="AI84" s="21" t="n">
        <v>287.42</v>
      </c>
      <c r="AJ84" s="21" t="n">
        <v>240.32</v>
      </c>
      <c r="AK84" s="21" t="n">
        <v>456.75</v>
      </c>
      <c r="AL84" s="21" t="n">
        <v>275.83</v>
      </c>
      <c r="AM84" s="21" t="n">
        <v>141.06</v>
      </c>
      <c r="AN84" s="21" t="n">
        <v>218.76</v>
      </c>
      <c r="AO84" s="21" t="n">
        <v>111.22</v>
      </c>
      <c r="AP84" s="21" t="n">
        <v>280.35</v>
      </c>
      <c r="AQ84" s="21" t="n">
        <v>186.1</v>
      </c>
      <c r="AR84" s="21" t="n">
        <v>215.69</v>
      </c>
      <c r="AS84" s="21" t="n">
        <v>360.83</v>
      </c>
      <c r="AT84" s="21" t="n">
        <v>343.7</v>
      </c>
      <c r="AU84" s="21" t="n">
        <v>149.55</v>
      </c>
      <c r="AV84" s="21" t="n">
        <v>1359.9</v>
      </c>
      <c r="AW84" s="21" t="n">
        <v>0.5</v>
      </c>
      <c r="AX84" s="21" t="n">
        <v>540.65</v>
      </c>
      <c r="AY84" s="21" t="n">
        <v>307.86</v>
      </c>
      <c r="AZ84" s="21" t="n">
        <v>228.11</v>
      </c>
      <c r="BA84" s="21" t="n">
        <v>64.13</v>
      </c>
      <c r="BB84" s="21" t="n">
        <v>0</v>
      </c>
      <c r="BC84" s="21" t="n">
        <v>0</v>
      </c>
      <c r="BD84" s="21" t="n">
        <v>0</v>
      </c>
      <c r="BE84" s="21" t="n">
        <v>0</v>
      </c>
      <c r="BF84" s="21" t="n">
        <v>0</v>
      </c>
      <c r="BG84" s="21" t="n">
        <v>0</v>
      </c>
      <c r="BH84" s="21" t="n">
        <v>0</v>
      </c>
      <c r="BI84" s="21" t="n">
        <v>0.3</v>
      </c>
      <c r="BJ84" s="21" t="n">
        <v>0</v>
      </c>
      <c r="BK84" s="21" t="n">
        <v>0.18</v>
      </c>
      <c r="BL84" s="21" t="n">
        <v>0.01</v>
      </c>
      <c r="BM84" s="21" t="n">
        <v>0.03</v>
      </c>
      <c r="BN84" s="21" t="n">
        <v>0</v>
      </c>
      <c r="BO84" s="21" t="n">
        <v>0</v>
      </c>
      <c r="BP84" s="21" t="n">
        <v>0</v>
      </c>
      <c r="BQ84" s="21" t="n">
        <v>1.07</v>
      </c>
      <c r="BR84" s="21" t="n">
        <v>0</v>
      </c>
      <c r="BS84" s="21" t="n">
        <v>0</v>
      </c>
      <c r="BT84" s="21" t="n">
        <v>3.07</v>
      </c>
      <c r="BU84" s="21" t="n">
        <v>0.01</v>
      </c>
      <c r="BV84" s="21" t="n">
        <v>0</v>
      </c>
      <c r="BW84" s="21" t="n">
        <v>0</v>
      </c>
      <c r="BX84" s="21" t="n">
        <v>0</v>
      </c>
      <c r="BY84" s="21" t="n">
        <v>0</v>
      </c>
      <c r="BZ84" s="21" t="n">
        <v>25.02</v>
      </c>
      <c r="CB84" s="21" t="n">
        <v>23.68</v>
      </c>
      <c r="CD84" s="21" t="n">
        <v>0</v>
      </c>
      <c r="CE84" s="21" t="n">
        <v>0</v>
      </c>
      <c r="CF84" s="21" t="n">
        <v>0</v>
      </c>
      <c r="CG84" s="21" t="n">
        <v>0</v>
      </c>
      <c r="CH84" s="21" t="n">
        <v>0</v>
      </c>
      <c r="CI84" s="21" t="n">
        <v>0</v>
      </c>
    </row>
    <row r="85" s="23" customFormat="true" ht="14.25" hidden="false" customHeight="false" outlineLevel="0" collapsed="false">
      <c r="B85" s="23" t="s">
        <v>88</v>
      </c>
      <c r="C85" s="24"/>
      <c r="D85" s="24" t="n">
        <v>37.92</v>
      </c>
      <c r="E85" s="24" t="n">
        <v>31.21</v>
      </c>
      <c r="F85" s="24" t="n">
        <v>74.73</v>
      </c>
      <c r="G85" s="24" t="n">
        <v>729.83</v>
      </c>
      <c r="H85" s="23" t="n">
        <v>16.95</v>
      </c>
      <c r="I85" s="23" t="n">
        <v>3.42</v>
      </c>
      <c r="J85" s="23" t="n">
        <v>0.79</v>
      </c>
      <c r="K85" s="23" t="n">
        <v>0</v>
      </c>
      <c r="L85" s="23" t="n">
        <v>46.27</v>
      </c>
      <c r="M85" s="23" t="n">
        <v>26.79</v>
      </c>
      <c r="N85" s="23" t="n">
        <v>1.66</v>
      </c>
      <c r="O85" s="23" t="n">
        <v>0</v>
      </c>
      <c r="P85" s="23" t="n">
        <v>0</v>
      </c>
      <c r="Q85" s="23" t="n">
        <v>2.74</v>
      </c>
      <c r="R85" s="23" t="n">
        <v>3.97</v>
      </c>
      <c r="S85" s="23" t="n">
        <v>558.39</v>
      </c>
      <c r="T85" s="23" t="n">
        <v>871.91</v>
      </c>
      <c r="U85" s="23" t="n">
        <v>526.2</v>
      </c>
      <c r="V85" s="23" t="n">
        <v>107.81</v>
      </c>
      <c r="W85" s="23" t="n">
        <v>537.01</v>
      </c>
      <c r="X85" s="23" t="n">
        <v>2.62</v>
      </c>
      <c r="Y85" s="23" t="n">
        <v>168.01</v>
      </c>
      <c r="Z85" s="23" t="n">
        <v>269.59</v>
      </c>
      <c r="AA85" s="23" t="n">
        <v>243.26</v>
      </c>
      <c r="AB85" s="23" t="n">
        <v>4.08</v>
      </c>
      <c r="AC85" s="23" t="n">
        <v>0.19</v>
      </c>
      <c r="AD85" s="23" t="n">
        <v>0.62</v>
      </c>
      <c r="AE85" s="23" t="n">
        <v>1.94</v>
      </c>
      <c r="AF85" s="23" t="n">
        <v>10.45</v>
      </c>
      <c r="AG85" s="23" t="n">
        <v>13.76</v>
      </c>
      <c r="AH85" s="23" t="n">
        <v>0</v>
      </c>
      <c r="AI85" s="23" t="n">
        <v>1783.58</v>
      </c>
      <c r="AJ85" s="23" t="n">
        <v>1491.14</v>
      </c>
      <c r="AK85" s="23" t="n">
        <v>2721.86</v>
      </c>
      <c r="AL85" s="23" t="n">
        <v>2063.29</v>
      </c>
      <c r="AM85" s="23" t="n">
        <v>827.9</v>
      </c>
      <c r="AN85" s="23" t="n">
        <v>1455.56</v>
      </c>
      <c r="AO85" s="23" t="n">
        <v>487.27</v>
      </c>
      <c r="AP85" s="23" t="n">
        <v>1643.55</v>
      </c>
      <c r="AQ85" s="23" t="n">
        <v>378.04</v>
      </c>
      <c r="AR85" s="23" t="n">
        <v>533.79</v>
      </c>
      <c r="AS85" s="23" t="n">
        <v>765.86</v>
      </c>
      <c r="AT85" s="23" t="n">
        <v>1126.8</v>
      </c>
      <c r="AU85" s="23" t="n">
        <v>262.72</v>
      </c>
      <c r="AV85" s="23" t="n">
        <v>2462.21</v>
      </c>
      <c r="AW85" s="23" t="n">
        <v>1.62</v>
      </c>
      <c r="AX85" s="23" t="n">
        <v>1113.3</v>
      </c>
      <c r="AY85" s="23" t="n">
        <v>675.71</v>
      </c>
      <c r="AZ85" s="23" t="n">
        <v>1717.39</v>
      </c>
      <c r="BA85" s="23" t="n">
        <v>253.83</v>
      </c>
      <c r="BB85" s="23" t="n">
        <v>0.24</v>
      </c>
      <c r="BC85" s="23" t="n">
        <v>0.05</v>
      </c>
      <c r="BD85" s="23" t="n">
        <v>0.05</v>
      </c>
      <c r="BE85" s="23" t="n">
        <v>0.12</v>
      </c>
      <c r="BF85" s="23" t="n">
        <v>0.15</v>
      </c>
      <c r="BG85" s="23" t="n">
        <v>0.5</v>
      </c>
      <c r="BH85" s="23" t="n">
        <v>0</v>
      </c>
      <c r="BI85" s="23" t="n">
        <v>1.94</v>
      </c>
      <c r="BJ85" s="23" t="n">
        <v>0</v>
      </c>
      <c r="BK85" s="23" t="n">
        <v>0.67</v>
      </c>
      <c r="BL85" s="23" t="n">
        <v>0.01</v>
      </c>
      <c r="BM85" s="23" t="n">
        <v>0.03</v>
      </c>
      <c r="BN85" s="23" t="n">
        <v>0</v>
      </c>
      <c r="BO85" s="23" t="n">
        <v>0.05</v>
      </c>
      <c r="BP85" s="23" t="n">
        <v>0.2</v>
      </c>
      <c r="BQ85" s="23" t="n">
        <v>3.34</v>
      </c>
      <c r="BR85" s="23" t="n">
        <v>0</v>
      </c>
      <c r="BS85" s="23" t="n">
        <v>0</v>
      </c>
      <c r="BT85" s="23" t="n">
        <v>3.22</v>
      </c>
      <c r="BU85" s="23" t="n">
        <v>0.14</v>
      </c>
      <c r="BV85" s="23" t="n">
        <v>0.03</v>
      </c>
      <c r="BW85" s="23" t="n">
        <v>0</v>
      </c>
      <c r="BX85" s="23" t="n">
        <v>0</v>
      </c>
      <c r="BY85" s="23" t="n">
        <v>0</v>
      </c>
      <c r="BZ85" s="23" t="n">
        <v>358.79</v>
      </c>
      <c r="CA85" s="23" t="n">
        <f aca="false">$G$85/$G$94*100</f>
        <v>39.0818446643533</v>
      </c>
      <c r="CB85" s="23" t="n">
        <v>212.94</v>
      </c>
      <c r="CD85" s="23" t="n">
        <v>0</v>
      </c>
      <c r="CE85" s="23" t="n">
        <v>0</v>
      </c>
      <c r="CF85" s="23" t="n">
        <v>0</v>
      </c>
      <c r="CG85" s="23" t="n">
        <v>0</v>
      </c>
      <c r="CH85" s="23" t="n">
        <v>0</v>
      </c>
      <c r="CI85" s="23" t="n">
        <v>0</v>
      </c>
    </row>
    <row r="86" s="13" customFormat="true" ht="15" hidden="false" customHeight="false" outlineLevel="0" collapsed="false">
      <c r="B86" s="13" t="s">
        <v>89</v>
      </c>
      <c r="C86" s="18"/>
      <c r="D86" s="18"/>
      <c r="E86" s="18"/>
      <c r="F86" s="18"/>
      <c r="G86" s="18"/>
    </row>
    <row r="87" s="19" customFormat="true" ht="29.25" hidden="false" customHeight="true" outlineLevel="0" collapsed="false">
      <c r="A87" s="19" t="str">
        <f aca="false">"фирм"</f>
        <v>фирм</v>
      </c>
      <c r="B87" s="29" t="s">
        <v>192</v>
      </c>
      <c r="C87" s="20" t="str">
        <f aca="false">"100"</f>
        <v>100</v>
      </c>
      <c r="D87" s="20" t="n">
        <v>2.31</v>
      </c>
      <c r="E87" s="20" t="n">
        <v>9.9</v>
      </c>
      <c r="F87" s="20" t="n">
        <v>7.68</v>
      </c>
      <c r="G87" s="20" t="n">
        <v>123.970163333333</v>
      </c>
      <c r="H87" s="19" t="n">
        <v>1.25</v>
      </c>
      <c r="I87" s="19" t="n">
        <v>6.5</v>
      </c>
      <c r="J87" s="19" t="n">
        <v>0</v>
      </c>
      <c r="K87" s="19" t="n">
        <v>0</v>
      </c>
      <c r="L87" s="19" t="n">
        <v>4.23</v>
      </c>
      <c r="M87" s="19" t="n">
        <v>0.9</v>
      </c>
      <c r="N87" s="19" t="n">
        <v>2.56</v>
      </c>
      <c r="O87" s="19" t="n">
        <v>0</v>
      </c>
      <c r="P87" s="19" t="n">
        <v>0</v>
      </c>
      <c r="Q87" s="19" t="n">
        <v>0.25</v>
      </c>
      <c r="R87" s="19" t="n">
        <v>1.51</v>
      </c>
      <c r="S87" s="19" t="n">
        <v>326.3</v>
      </c>
      <c r="T87" s="19" t="n">
        <v>280.43</v>
      </c>
      <c r="U87" s="19" t="n">
        <v>44.12</v>
      </c>
      <c r="V87" s="19" t="n">
        <v>19.49</v>
      </c>
      <c r="W87" s="19" t="n">
        <v>47.46</v>
      </c>
      <c r="X87" s="19" t="n">
        <v>0.61</v>
      </c>
      <c r="Y87" s="19" t="n">
        <v>0</v>
      </c>
      <c r="Z87" s="19" t="n">
        <v>91.5</v>
      </c>
      <c r="AA87" s="19" t="n">
        <v>15.37</v>
      </c>
      <c r="AB87" s="19" t="n">
        <v>4.52</v>
      </c>
      <c r="AC87" s="19" t="n">
        <v>0.09</v>
      </c>
      <c r="AD87" s="19" t="n">
        <v>0.07</v>
      </c>
      <c r="AE87" s="19" t="n">
        <v>0.91</v>
      </c>
      <c r="AF87" s="19" t="n">
        <v>1.28</v>
      </c>
      <c r="AG87" s="19" t="n">
        <v>38.66</v>
      </c>
      <c r="AH87" s="19" t="n">
        <v>0</v>
      </c>
      <c r="AI87" s="19" t="n">
        <v>43.67</v>
      </c>
      <c r="AJ87" s="19" t="n">
        <v>37.65</v>
      </c>
      <c r="AK87" s="19" t="n">
        <v>48.19</v>
      </c>
      <c r="AL87" s="19" t="n">
        <v>45.93</v>
      </c>
      <c r="AM87" s="19" t="n">
        <v>16.57</v>
      </c>
      <c r="AN87" s="19" t="n">
        <v>33.88</v>
      </c>
      <c r="AO87" s="19" t="n">
        <v>7.53</v>
      </c>
      <c r="AP87" s="19" t="n">
        <v>42.17</v>
      </c>
      <c r="AQ87" s="19" t="n">
        <v>53.46</v>
      </c>
      <c r="AR87" s="19" t="n">
        <v>64</v>
      </c>
      <c r="AS87" s="19" t="n">
        <v>129.51</v>
      </c>
      <c r="AT87" s="19" t="n">
        <v>21.08</v>
      </c>
      <c r="AU87" s="19" t="n">
        <v>35.39</v>
      </c>
      <c r="AV87" s="19" t="n">
        <v>207.07</v>
      </c>
      <c r="AW87" s="19" t="n">
        <v>0</v>
      </c>
      <c r="AX87" s="19" t="n">
        <v>44.43</v>
      </c>
      <c r="AY87" s="19" t="n">
        <v>44.43</v>
      </c>
      <c r="AZ87" s="19" t="n">
        <v>37.65</v>
      </c>
      <c r="BA87" s="19" t="n">
        <v>15.06</v>
      </c>
      <c r="BB87" s="19" t="n">
        <v>0</v>
      </c>
      <c r="BC87" s="19" t="n">
        <v>0</v>
      </c>
      <c r="BD87" s="19" t="n">
        <v>0</v>
      </c>
      <c r="BE87" s="19" t="n">
        <v>0</v>
      </c>
      <c r="BF87" s="19" t="n">
        <v>0</v>
      </c>
      <c r="BG87" s="19" t="n">
        <v>0</v>
      </c>
      <c r="BH87" s="19" t="n">
        <v>0</v>
      </c>
      <c r="BI87" s="19" t="n">
        <v>0.61</v>
      </c>
      <c r="BJ87" s="19" t="n">
        <v>0</v>
      </c>
      <c r="BK87" s="19" t="n">
        <v>0.4</v>
      </c>
      <c r="BL87" s="19" t="n">
        <v>0.03</v>
      </c>
      <c r="BM87" s="19" t="n">
        <v>0.07</v>
      </c>
      <c r="BN87" s="19" t="n">
        <v>0</v>
      </c>
      <c r="BO87" s="19" t="n">
        <v>0</v>
      </c>
      <c r="BP87" s="19" t="n">
        <v>0</v>
      </c>
      <c r="BQ87" s="19" t="n">
        <v>2.32</v>
      </c>
      <c r="BR87" s="19" t="n">
        <v>0</v>
      </c>
      <c r="BS87" s="19" t="n">
        <v>0</v>
      </c>
      <c r="BT87" s="19" t="n">
        <v>5.78</v>
      </c>
      <c r="BU87" s="19" t="n">
        <v>0</v>
      </c>
      <c r="BV87" s="19" t="n">
        <v>0</v>
      </c>
      <c r="BW87" s="19" t="n">
        <v>0</v>
      </c>
      <c r="BX87" s="19" t="n">
        <v>0</v>
      </c>
      <c r="BY87" s="19" t="n">
        <v>0</v>
      </c>
      <c r="BZ87" s="19" t="n">
        <v>85.07</v>
      </c>
      <c r="CB87" s="19" t="n">
        <v>15.25</v>
      </c>
      <c r="CD87" s="19" t="n">
        <v>0</v>
      </c>
      <c r="CE87" s="19" t="n">
        <v>0</v>
      </c>
      <c r="CF87" s="19" t="n">
        <v>0</v>
      </c>
      <c r="CG87" s="19" t="n">
        <v>0</v>
      </c>
      <c r="CH87" s="19" t="n">
        <v>0</v>
      </c>
      <c r="CI87" s="19" t="n">
        <v>0</v>
      </c>
    </row>
    <row r="88" s="19" customFormat="true" ht="15" hidden="false" customHeight="false" outlineLevel="0" collapsed="false">
      <c r="A88" s="19" t="str">
        <f aca="false">"сб 1982г"</f>
        <v>сб 1982г</v>
      </c>
      <c r="B88" s="19" t="s">
        <v>193</v>
      </c>
      <c r="C88" s="20" t="str">
        <f aca="false">"250"</f>
        <v>250</v>
      </c>
      <c r="D88" s="20" t="n">
        <v>4.08</v>
      </c>
      <c r="E88" s="20" t="n">
        <v>5.13</v>
      </c>
      <c r="F88" s="20" t="n">
        <v>24.36</v>
      </c>
      <c r="G88" s="20" t="n">
        <v>158.1238535</v>
      </c>
      <c r="H88" s="19" t="n">
        <v>2.93</v>
      </c>
      <c r="I88" s="19" t="n">
        <v>0.13</v>
      </c>
      <c r="J88" s="19" t="n">
        <v>2.93</v>
      </c>
      <c r="K88" s="19" t="n">
        <v>0</v>
      </c>
      <c r="L88" s="19" t="n">
        <v>2.43</v>
      </c>
      <c r="M88" s="19" t="n">
        <v>20.06</v>
      </c>
      <c r="N88" s="19" t="n">
        <v>1.88</v>
      </c>
      <c r="O88" s="19" t="n">
        <v>0</v>
      </c>
      <c r="P88" s="19" t="n">
        <v>0</v>
      </c>
      <c r="Q88" s="19" t="n">
        <v>0.15</v>
      </c>
      <c r="R88" s="19" t="n">
        <v>1.44</v>
      </c>
      <c r="S88" s="19" t="n">
        <v>205.11</v>
      </c>
      <c r="T88" s="19" t="n">
        <v>354.95</v>
      </c>
      <c r="U88" s="19" t="n">
        <v>22.33</v>
      </c>
      <c r="V88" s="19" t="n">
        <v>20.5</v>
      </c>
      <c r="W88" s="19" t="n">
        <v>65.31</v>
      </c>
      <c r="X88" s="19" t="n">
        <v>0.99</v>
      </c>
      <c r="Y88" s="19" t="n">
        <v>42.75</v>
      </c>
      <c r="Z88" s="19" t="n">
        <v>1137.31</v>
      </c>
      <c r="AA88" s="19" t="n">
        <v>253.18</v>
      </c>
      <c r="AB88" s="19" t="n">
        <v>0.52</v>
      </c>
      <c r="AC88" s="19" t="n">
        <v>0.09</v>
      </c>
      <c r="AD88" s="19" t="n">
        <v>0.07</v>
      </c>
      <c r="AE88" s="19" t="n">
        <v>0.87</v>
      </c>
      <c r="AF88" s="19" t="n">
        <v>1.88</v>
      </c>
      <c r="AG88" s="19" t="n">
        <v>5.19</v>
      </c>
      <c r="AH88" s="19" t="n">
        <v>0</v>
      </c>
      <c r="AI88" s="19" t="n">
        <v>150.04</v>
      </c>
      <c r="AJ88" s="19" t="n">
        <v>139.45</v>
      </c>
      <c r="AK88" s="19" t="n">
        <v>245.13</v>
      </c>
      <c r="AL88" s="19" t="n">
        <v>130.3</v>
      </c>
      <c r="AM88" s="19" t="n">
        <v>58.31</v>
      </c>
      <c r="AN88" s="19" t="n">
        <v>116.76</v>
      </c>
      <c r="AO88" s="19" t="n">
        <v>42.08</v>
      </c>
      <c r="AP88" s="19" t="n">
        <v>156.19</v>
      </c>
      <c r="AQ88" s="19" t="n">
        <v>135.63</v>
      </c>
      <c r="AR88" s="19" t="n">
        <v>202.38</v>
      </c>
      <c r="AS88" s="19" t="n">
        <v>179.4</v>
      </c>
      <c r="AT88" s="19" t="n">
        <v>66.15</v>
      </c>
      <c r="AU88" s="19" t="n">
        <v>113.81</v>
      </c>
      <c r="AV88" s="19" t="n">
        <v>830.33</v>
      </c>
      <c r="AW88" s="19" t="n">
        <v>0.73</v>
      </c>
      <c r="AX88" s="19" t="n">
        <v>229.73</v>
      </c>
      <c r="AY88" s="19" t="n">
        <v>164.25</v>
      </c>
      <c r="AZ88" s="19" t="n">
        <v>91.42</v>
      </c>
      <c r="BA88" s="19" t="n">
        <v>62.23</v>
      </c>
      <c r="BB88" s="19" t="n">
        <v>0.18</v>
      </c>
      <c r="BC88" s="19" t="n">
        <v>0.04</v>
      </c>
      <c r="BD88" s="19" t="n">
        <v>0.04</v>
      </c>
      <c r="BE88" s="19" t="n">
        <v>0.09</v>
      </c>
      <c r="BF88" s="19" t="n">
        <v>0.12</v>
      </c>
      <c r="BG88" s="19" t="n">
        <v>0.38</v>
      </c>
      <c r="BH88" s="19" t="n">
        <v>0</v>
      </c>
      <c r="BI88" s="19" t="n">
        <v>1.28</v>
      </c>
      <c r="BJ88" s="19" t="n">
        <v>0</v>
      </c>
      <c r="BK88" s="19" t="n">
        <v>0.38</v>
      </c>
      <c r="BL88" s="19" t="n">
        <v>0</v>
      </c>
      <c r="BM88" s="19" t="n">
        <v>0</v>
      </c>
      <c r="BN88" s="19" t="n">
        <v>0</v>
      </c>
      <c r="BO88" s="19" t="n">
        <v>0</v>
      </c>
      <c r="BP88" s="19" t="n">
        <v>0.14</v>
      </c>
      <c r="BQ88" s="19" t="n">
        <v>1.36</v>
      </c>
      <c r="BR88" s="19" t="n">
        <v>0</v>
      </c>
      <c r="BS88" s="19" t="n">
        <v>0</v>
      </c>
      <c r="BT88" s="19" t="n">
        <v>0.21</v>
      </c>
      <c r="BU88" s="19" t="n">
        <v>0.01</v>
      </c>
      <c r="BV88" s="19" t="n">
        <v>0</v>
      </c>
      <c r="BW88" s="19" t="n">
        <v>0</v>
      </c>
      <c r="BX88" s="19" t="n">
        <v>0</v>
      </c>
      <c r="BY88" s="19" t="n">
        <v>0</v>
      </c>
      <c r="BZ88" s="19" t="n">
        <v>249.25</v>
      </c>
      <c r="CB88" s="19" t="n">
        <v>232.3</v>
      </c>
      <c r="CD88" s="19" t="n">
        <v>0</v>
      </c>
      <c r="CE88" s="19" t="n">
        <v>0</v>
      </c>
      <c r="CF88" s="19" t="n">
        <v>0</v>
      </c>
      <c r="CG88" s="19" t="n">
        <v>0</v>
      </c>
      <c r="CH88" s="19" t="n">
        <v>0</v>
      </c>
      <c r="CI88" s="19" t="n">
        <v>0</v>
      </c>
    </row>
    <row r="89" s="19" customFormat="true" ht="15" hidden="false" customHeight="false" outlineLevel="0" collapsed="false">
      <c r="A89" s="19" t="str">
        <f aca="false">"492"</f>
        <v>492</v>
      </c>
      <c r="B89" s="19" t="s">
        <v>117</v>
      </c>
      <c r="C89" s="20" t="str">
        <f aca="false">"250"</f>
        <v>250</v>
      </c>
      <c r="D89" s="20" t="n">
        <v>17.18</v>
      </c>
      <c r="E89" s="20" t="n">
        <v>25.11</v>
      </c>
      <c r="F89" s="20" t="n">
        <v>57.7</v>
      </c>
      <c r="G89" s="20" t="n">
        <v>524.42085</v>
      </c>
      <c r="H89" s="19" t="n">
        <v>4.87</v>
      </c>
      <c r="I89" s="19" t="n">
        <v>8.45</v>
      </c>
      <c r="J89" s="19" t="n">
        <v>0</v>
      </c>
      <c r="K89" s="19" t="n">
        <v>0</v>
      </c>
      <c r="L89" s="19" t="n">
        <v>3.58</v>
      </c>
      <c r="M89" s="19" t="n">
        <v>51.12</v>
      </c>
      <c r="N89" s="19" t="n">
        <v>3.01</v>
      </c>
      <c r="O89" s="19" t="n">
        <v>0</v>
      </c>
      <c r="P89" s="19" t="n">
        <v>0</v>
      </c>
      <c r="Q89" s="19" t="n">
        <v>0.18</v>
      </c>
      <c r="R89" s="19" t="n">
        <v>2.47</v>
      </c>
      <c r="S89" s="19" t="n">
        <v>425.98</v>
      </c>
      <c r="T89" s="19" t="n">
        <v>284</v>
      </c>
      <c r="U89" s="19" t="n">
        <v>28.88</v>
      </c>
      <c r="V89" s="19" t="n">
        <v>55.06</v>
      </c>
      <c r="W89" s="19" t="n">
        <v>228.63</v>
      </c>
      <c r="X89" s="19" t="n">
        <v>2.06</v>
      </c>
      <c r="Y89" s="19" t="n">
        <v>41.06</v>
      </c>
      <c r="Z89" s="19" t="n">
        <v>1699.07</v>
      </c>
      <c r="AA89" s="19" t="n">
        <v>381.68</v>
      </c>
      <c r="AB89" s="19" t="n">
        <v>6.48</v>
      </c>
      <c r="AC89" s="19" t="n">
        <v>0.09</v>
      </c>
      <c r="AD89" s="19" t="n">
        <v>0.12</v>
      </c>
      <c r="AE89" s="19" t="n">
        <v>5.7</v>
      </c>
      <c r="AF89" s="19" t="n">
        <v>11.3</v>
      </c>
      <c r="AG89" s="19" t="n">
        <v>1.63</v>
      </c>
      <c r="AH89" s="19" t="n">
        <v>0</v>
      </c>
      <c r="AI89" s="19" t="n">
        <v>957.07</v>
      </c>
      <c r="AJ89" s="19" t="n">
        <v>956.97</v>
      </c>
      <c r="AK89" s="19" t="n">
        <v>1480.9</v>
      </c>
      <c r="AL89" s="19" t="n">
        <v>1473.3</v>
      </c>
      <c r="AM89" s="19" t="n">
        <v>431.59</v>
      </c>
      <c r="AN89" s="19" t="n">
        <v>778.02</v>
      </c>
      <c r="AO89" s="19" t="n">
        <v>67.72</v>
      </c>
      <c r="AP89" s="19" t="n">
        <v>861.69</v>
      </c>
      <c r="AQ89" s="19" t="n">
        <v>266.65</v>
      </c>
      <c r="AR89" s="19" t="n">
        <v>345.41</v>
      </c>
      <c r="AS89" s="19" t="n">
        <v>379.63</v>
      </c>
      <c r="AT89" s="19" t="n">
        <v>440.99</v>
      </c>
      <c r="AU89" s="19" t="n">
        <v>217.22</v>
      </c>
      <c r="AV89" s="19" t="n">
        <v>833.75</v>
      </c>
      <c r="AW89" s="19" t="n">
        <v>0</v>
      </c>
      <c r="AX89" s="19" t="n">
        <v>224.02</v>
      </c>
      <c r="AY89" s="19" t="n">
        <v>224.47</v>
      </c>
      <c r="AZ89" s="19" t="n">
        <v>615.77</v>
      </c>
      <c r="BA89" s="19" t="n">
        <v>239.76</v>
      </c>
      <c r="BB89" s="19" t="n">
        <v>0</v>
      </c>
      <c r="BC89" s="19" t="n">
        <v>0</v>
      </c>
      <c r="BD89" s="19" t="n">
        <v>0</v>
      </c>
      <c r="BE89" s="19" t="n">
        <v>0</v>
      </c>
      <c r="BF89" s="19" t="n">
        <v>0</v>
      </c>
      <c r="BG89" s="19" t="n">
        <v>0.01</v>
      </c>
      <c r="BH89" s="19" t="n">
        <v>0</v>
      </c>
      <c r="BI89" s="19" t="n">
        <v>0.89</v>
      </c>
      <c r="BJ89" s="19" t="n">
        <v>0</v>
      </c>
      <c r="BK89" s="19" t="n">
        <v>0.53</v>
      </c>
      <c r="BL89" s="19" t="n">
        <v>0.04</v>
      </c>
      <c r="BM89" s="19" t="n">
        <v>0.09</v>
      </c>
      <c r="BN89" s="19" t="n">
        <v>0</v>
      </c>
      <c r="BO89" s="19" t="n">
        <v>0</v>
      </c>
      <c r="BP89" s="19" t="n">
        <v>0</v>
      </c>
      <c r="BQ89" s="19" t="n">
        <v>3.14</v>
      </c>
      <c r="BR89" s="19" t="n">
        <v>0</v>
      </c>
      <c r="BS89" s="19" t="n">
        <v>0</v>
      </c>
      <c r="BT89" s="19" t="n">
        <v>7.42</v>
      </c>
      <c r="BU89" s="19" t="n">
        <v>0</v>
      </c>
      <c r="BV89" s="19" t="n">
        <v>0</v>
      </c>
      <c r="BW89" s="19" t="n">
        <v>0</v>
      </c>
      <c r="BX89" s="19" t="n">
        <v>0</v>
      </c>
      <c r="BY89" s="19" t="n">
        <v>0</v>
      </c>
      <c r="BZ89" s="19" t="n">
        <v>83.65</v>
      </c>
      <c r="CB89" s="19" t="n">
        <v>324.23</v>
      </c>
      <c r="CD89" s="19" t="n">
        <v>0</v>
      </c>
      <c r="CE89" s="19" t="n">
        <v>0</v>
      </c>
      <c r="CF89" s="19" t="n">
        <v>0</v>
      </c>
      <c r="CG89" s="19" t="n">
        <v>0</v>
      </c>
      <c r="CH89" s="19" t="n">
        <v>0</v>
      </c>
      <c r="CI89" s="19" t="n">
        <v>0</v>
      </c>
    </row>
    <row r="90" s="19" customFormat="true" ht="15" hidden="false" customHeight="false" outlineLevel="0" collapsed="false">
      <c r="A90" s="19" t="str">
        <f aca="false">"-"</f>
        <v>-</v>
      </c>
      <c r="B90" s="19" t="s">
        <v>118</v>
      </c>
      <c r="C90" s="20" t="str">
        <f aca="false">"200"</f>
        <v>200</v>
      </c>
      <c r="D90" s="20" t="n">
        <v>1</v>
      </c>
      <c r="E90" s="20" t="n">
        <v>0.2</v>
      </c>
      <c r="F90" s="20" t="n">
        <v>20.6</v>
      </c>
      <c r="G90" s="20" t="n">
        <v>86.48</v>
      </c>
      <c r="H90" s="19" t="n">
        <v>0</v>
      </c>
      <c r="I90" s="19" t="n">
        <v>0</v>
      </c>
      <c r="J90" s="19" t="n">
        <v>0</v>
      </c>
      <c r="K90" s="19" t="n">
        <v>0</v>
      </c>
      <c r="L90" s="19" t="n">
        <v>19.8</v>
      </c>
      <c r="M90" s="19" t="n">
        <v>0.4</v>
      </c>
      <c r="N90" s="19" t="n">
        <v>0.4</v>
      </c>
      <c r="O90" s="19" t="n">
        <v>0</v>
      </c>
      <c r="P90" s="19" t="n">
        <v>0</v>
      </c>
      <c r="Q90" s="19" t="n">
        <v>1</v>
      </c>
      <c r="R90" s="19" t="n">
        <v>0.6</v>
      </c>
      <c r="S90" s="19" t="n">
        <v>52</v>
      </c>
      <c r="T90" s="19" t="n">
        <v>240</v>
      </c>
      <c r="U90" s="19" t="n">
        <v>14</v>
      </c>
      <c r="V90" s="19" t="n">
        <v>8</v>
      </c>
      <c r="W90" s="19" t="n">
        <v>14</v>
      </c>
      <c r="X90" s="19" t="n">
        <v>2.8</v>
      </c>
      <c r="Y90" s="19" t="n">
        <v>0</v>
      </c>
      <c r="Z90" s="19" t="n">
        <v>0</v>
      </c>
      <c r="AA90" s="19" t="n">
        <v>0</v>
      </c>
      <c r="AB90" s="19" t="n">
        <v>0.2</v>
      </c>
      <c r="AC90" s="19" t="n">
        <v>0.02</v>
      </c>
      <c r="AD90" s="19" t="n">
        <v>0.02</v>
      </c>
      <c r="AE90" s="19" t="n">
        <v>0.2</v>
      </c>
      <c r="AF90" s="19" t="n">
        <v>0.4</v>
      </c>
      <c r="AG90" s="19" t="n">
        <v>4</v>
      </c>
      <c r="AH90" s="19" t="n">
        <v>0.4</v>
      </c>
      <c r="AI90" s="19" t="n">
        <v>0</v>
      </c>
      <c r="AJ90" s="19" t="n">
        <v>0</v>
      </c>
      <c r="AK90" s="19" t="n">
        <v>28</v>
      </c>
      <c r="AL90" s="19" t="n">
        <v>28</v>
      </c>
      <c r="AM90" s="19" t="n">
        <v>4</v>
      </c>
      <c r="AN90" s="19" t="n">
        <v>16</v>
      </c>
      <c r="AO90" s="19" t="n">
        <v>4</v>
      </c>
      <c r="AP90" s="19" t="n">
        <v>14</v>
      </c>
      <c r="AQ90" s="19" t="n">
        <v>26</v>
      </c>
      <c r="AR90" s="19" t="n">
        <v>16</v>
      </c>
      <c r="AS90" s="19" t="n">
        <v>116</v>
      </c>
      <c r="AT90" s="19" t="n">
        <v>10</v>
      </c>
      <c r="AU90" s="19" t="n">
        <v>22</v>
      </c>
      <c r="AV90" s="19" t="n">
        <v>64</v>
      </c>
      <c r="AW90" s="19" t="n">
        <v>0</v>
      </c>
      <c r="AX90" s="19" t="n">
        <v>20</v>
      </c>
      <c r="AY90" s="19" t="n">
        <v>24</v>
      </c>
      <c r="AZ90" s="19" t="n">
        <v>10</v>
      </c>
      <c r="BA90" s="19" t="n">
        <v>8</v>
      </c>
      <c r="BB90" s="19" t="n">
        <v>0</v>
      </c>
      <c r="BC90" s="19" t="n">
        <v>0</v>
      </c>
      <c r="BD90" s="19" t="n">
        <v>0</v>
      </c>
      <c r="BE90" s="19" t="n">
        <v>0</v>
      </c>
      <c r="BF90" s="19" t="n">
        <v>0</v>
      </c>
      <c r="BG90" s="19" t="n">
        <v>0</v>
      </c>
      <c r="BH90" s="19" t="n">
        <v>0</v>
      </c>
      <c r="BI90" s="19" t="n">
        <v>0</v>
      </c>
      <c r="BJ90" s="19" t="n">
        <v>0</v>
      </c>
      <c r="BK90" s="19" t="n">
        <v>0</v>
      </c>
      <c r="BL90" s="19" t="n">
        <v>0</v>
      </c>
      <c r="BM90" s="19" t="n">
        <v>0</v>
      </c>
      <c r="BN90" s="19" t="n">
        <v>0</v>
      </c>
      <c r="BO90" s="19" t="n">
        <v>0</v>
      </c>
      <c r="BP90" s="19" t="n">
        <v>0</v>
      </c>
      <c r="BQ90" s="19" t="n">
        <v>0</v>
      </c>
      <c r="BR90" s="19" t="n">
        <v>0</v>
      </c>
      <c r="BS90" s="19" t="n">
        <v>0</v>
      </c>
      <c r="BT90" s="19" t="n">
        <v>0</v>
      </c>
      <c r="BU90" s="19" t="n">
        <v>0</v>
      </c>
      <c r="BV90" s="19" t="n">
        <v>0</v>
      </c>
      <c r="BW90" s="19" t="n">
        <v>0</v>
      </c>
      <c r="BX90" s="19" t="n">
        <v>0</v>
      </c>
      <c r="BY90" s="19" t="n">
        <v>0</v>
      </c>
      <c r="BZ90" s="19" t="n">
        <v>176.2</v>
      </c>
      <c r="CB90" s="19" t="n">
        <v>0</v>
      </c>
      <c r="CD90" s="19" t="n">
        <v>0</v>
      </c>
      <c r="CE90" s="19" t="n">
        <v>0</v>
      </c>
      <c r="CF90" s="19" t="n">
        <v>0</v>
      </c>
      <c r="CG90" s="19" t="n">
        <v>0</v>
      </c>
      <c r="CH90" s="19" t="n">
        <v>0</v>
      </c>
      <c r="CI90" s="19" t="n">
        <v>0</v>
      </c>
    </row>
    <row r="91" s="19" customFormat="true" ht="15" hidden="false" customHeight="false" outlineLevel="0" collapsed="false">
      <c r="B91" s="19" t="s">
        <v>95</v>
      </c>
      <c r="C91" s="20" t="str">
        <f aca="false">"70"</f>
        <v>70</v>
      </c>
      <c r="D91" s="20" t="n">
        <v>4.53</v>
      </c>
      <c r="E91" s="20" t="n">
        <v>0.82</v>
      </c>
      <c r="F91" s="20" t="n">
        <v>28.61</v>
      </c>
      <c r="G91" s="20" t="n">
        <v>132.65868</v>
      </c>
      <c r="H91" s="19" t="n">
        <v>0.14</v>
      </c>
      <c r="I91" s="19" t="n">
        <v>0</v>
      </c>
      <c r="J91" s="19" t="n">
        <v>0</v>
      </c>
      <c r="K91" s="19" t="n">
        <v>0</v>
      </c>
      <c r="L91" s="19" t="n">
        <v>0.82</v>
      </c>
      <c r="M91" s="19" t="n">
        <v>22.09</v>
      </c>
      <c r="N91" s="19" t="n">
        <v>5.69</v>
      </c>
      <c r="O91" s="19" t="n">
        <v>0</v>
      </c>
      <c r="P91" s="19" t="n">
        <v>0</v>
      </c>
      <c r="Q91" s="19" t="n">
        <v>0.69</v>
      </c>
      <c r="R91" s="19" t="n">
        <v>1.72</v>
      </c>
      <c r="S91" s="19" t="n">
        <v>418.46</v>
      </c>
      <c r="T91" s="19" t="n">
        <v>168.07</v>
      </c>
      <c r="U91" s="19" t="n">
        <v>24.01</v>
      </c>
      <c r="V91" s="19" t="n">
        <v>32.24</v>
      </c>
      <c r="W91" s="19" t="n">
        <v>108.39</v>
      </c>
      <c r="X91" s="19" t="n">
        <v>2.68</v>
      </c>
      <c r="Y91" s="19" t="n">
        <v>0</v>
      </c>
      <c r="Z91" s="19" t="n">
        <v>3.43</v>
      </c>
      <c r="AA91" s="19" t="n">
        <v>0.7</v>
      </c>
      <c r="AB91" s="19" t="n">
        <v>0.98</v>
      </c>
      <c r="AC91" s="19" t="n">
        <v>0.12</v>
      </c>
      <c r="AD91" s="19" t="n">
        <v>0.05</v>
      </c>
      <c r="AE91" s="19" t="n">
        <v>0.48</v>
      </c>
      <c r="AF91" s="19" t="n">
        <v>1.4</v>
      </c>
      <c r="AG91" s="19" t="n">
        <v>0</v>
      </c>
      <c r="AH91" s="19" t="n">
        <v>0</v>
      </c>
      <c r="AI91" s="19" t="n">
        <v>220.89</v>
      </c>
      <c r="AJ91" s="19" t="n">
        <v>170.13</v>
      </c>
      <c r="AK91" s="19" t="n">
        <v>292.92</v>
      </c>
      <c r="AL91" s="19" t="n">
        <v>152.98</v>
      </c>
      <c r="AM91" s="19" t="n">
        <v>63.8</v>
      </c>
      <c r="AN91" s="19" t="n">
        <v>135.83</v>
      </c>
      <c r="AO91" s="19" t="n">
        <v>54.88</v>
      </c>
      <c r="AP91" s="19" t="n">
        <v>254.51</v>
      </c>
      <c r="AQ91" s="19" t="n">
        <v>203.74</v>
      </c>
      <c r="AR91" s="19" t="n">
        <v>199.63</v>
      </c>
      <c r="AS91" s="19" t="n">
        <v>318.3</v>
      </c>
      <c r="AT91" s="19" t="n">
        <v>85.06</v>
      </c>
      <c r="AU91" s="19" t="n">
        <v>212.66</v>
      </c>
      <c r="AV91" s="19" t="n">
        <v>1048.89</v>
      </c>
      <c r="AW91" s="19" t="n">
        <v>0</v>
      </c>
      <c r="AX91" s="19" t="n">
        <v>360.84</v>
      </c>
      <c r="AY91" s="19" t="n">
        <v>199.63</v>
      </c>
      <c r="AZ91" s="19" t="n">
        <v>123.48</v>
      </c>
      <c r="BA91" s="19" t="n">
        <v>89.18</v>
      </c>
      <c r="BB91" s="19" t="n">
        <v>0</v>
      </c>
      <c r="BC91" s="19" t="n">
        <v>0</v>
      </c>
      <c r="BD91" s="19" t="n">
        <v>0</v>
      </c>
      <c r="BE91" s="19" t="n">
        <v>0</v>
      </c>
      <c r="BF91" s="19" t="n">
        <v>0</v>
      </c>
      <c r="BG91" s="19" t="n">
        <v>0</v>
      </c>
      <c r="BH91" s="19" t="n">
        <v>0</v>
      </c>
      <c r="BI91" s="19" t="n">
        <v>0.1</v>
      </c>
      <c r="BJ91" s="19" t="n">
        <v>0</v>
      </c>
      <c r="BK91" s="19" t="n">
        <v>0.01</v>
      </c>
      <c r="BL91" s="19" t="n">
        <v>0.01</v>
      </c>
      <c r="BM91" s="19" t="n">
        <v>0</v>
      </c>
      <c r="BN91" s="19" t="n">
        <v>0</v>
      </c>
      <c r="BO91" s="19" t="n">
        <v>0</v>
      </c>
      <c r="BP91" s="19" t="n">
        <v>0.01</v>
      </c>
      <c r="BQ91" s="19" t="n">
        <v>0.08</v>
      </c>
      <c r="BR91" s="19" t="n">
        <v>0</v>
      </c>
      <c r="BS91" s="19" t="n">
        <v>0</v>
      </c>
      <c r="BT91" s="19" t="n">
        <v>0.33</v>
      </c>
      <c r="BU91" s="19" t="n">
        <v>0.05</v>
      </c>
      <c r="BV91" s="19" t="n">
        <v>0</v>
      </c>
      <c r="BW91" s="19" t="n">
        <v>0</v>
      </c>
      <c r="BX91" s="19" t="n">
        <v>0</v>
      </c>
      <c r="BY91" s="19" t="n">
        <v>0</v>
      </c>
      <c r="BZ91" s="19" t="n">
        <v>32.9</v>
      </c>
      <c r="CB91" s="19" t="n">
        <v>0.57</v>
      </c>
      <c r="CD91" s="19" t="n">
        <v>0</v>
      </c>
      <c r="CE91" s="19" t="n">
        <v>0</v>
      </c>
      <c r="CF91" s="19" t="n">
        <v>0</v>
      </c>
      <c r="CG91" s="19" t="n">
        <v>0</v>
      </c>
      <c r="CH91" s="19" t="n">
        <v>0</v>
      </c>
      <c r="CI91" s="19" t="n">
        <v>0</v>
      </c>
    </row>
    <row r="92" s="21" customFormat="true" ht="15" hidden="false" customHeight="false" outlineLevel="0" collapsed="false">
      <c r="A92" s="21" t="str">
        <f aca="false">"-"</f>
        <v>-</v>
      </c>
      <c r="B92" s="21" t="s">
        <v>87</v>
      </c>
      <c r="C92" s="22" t="str">
        <f aca="false">"50"</f>
        <v>50</v>
      </c>
      <c r="D92" s="22" t="n">
        <v>3.31</v>
      </c>
      <c r="E92" s="22" t="n">
        <v>0.33</v>
      </c>
      <c r="F92" s="22" t="n">
        <v>23.45</v>
      </c>
      <c r="G92" s="22" t="n">
        <v>111.9505</v>
      </c>
      <c r="H92" s="21" t="n">
        <v>0</v>
      </c>
      <c r="I92" s="21" t="n">
        <v>0</v>
      </c>
      <c r="J92" s="21" t="n">
        <v>0</v>
      </c>
      <c r="K92" s="21" t="n">
        <v>0</v>
      </c>
      <c r="L92" s="21" t="n">
        <v>0.55</v>
      </c>
      <c r="M92" s="21" t="n">
        <v>22.8</v>
      </c>
      <c r="N92" s="21" t="n">
        <v>0.1</v>
      </c>
      <c r="O92" s="21" t="n">
        <v>0</v>
      </c>
      <c r="P92" s="21" t="n">
        <v>0</v>
      </c>
      <c r="Q92" s="21" t="n">
        <v>0</v>
      </c>
      <c r="R92" s="21" t="n">
        <v>0.9</v>
      </c>
      <c r="S92" s="21" t="n">
        <v>0</v>
      </c>
      <c r="T92" s="21" t="n">
        <v>0</v>
      </c>
      <c r="U92" s="21" t="n">
        <v>0</v>
      </c>
      <c r="V92" s="21" t="n">
        <v>0</v>
      </c>
      <c r="W92" s="21" t="n">
        <v>0</v>
      </c>
      <c r="X92" s="21" t="n">
        <v>0</v>
      </c>
      <c r="Y92" s="21" t="n">
        <v>0</v>
      </c>
      <c r="Z92" s="21" t="n">
        <v>0</v>
      </c>
      <c r="AA92" s="21" t="n">
        <v>0</v>
      </c>
      <c r="AB92" s="21" t="n">
        <v>0</v>
      </c>
      <c r="AC92" s="21" t="n">
        <v>0</v>
      </c>
      <c r="AD92" s="21" t="n">
        <v>0</v>
      </c>
      <c r="AE92" s="21" t="n">
        <v>0</v>
      </c>
      <c r="AF92" s="21" t="n">
        <v>0</v>
      </c>
      <c r="AG92" s="21" t="n">
        <v>0</v>
      </c>
      <c r="AH92" s="21" t="n">
        <v>0</v>
      </c>
      <c r="AI92" s="21" t="n">
        <v>159.65</v>
      </c>
      <c r="AJ92" s="21" t="n">
        <v>166.17</v>
      </c>
      <c r="AK92" s="21" t="n">
        <v>254.48</v>
      </c>
      <c r="AL92" s="21" t="n">
        <v>84.39</v>
      </c>
      <c r="AM92" s="21" t="n">
        <v>50.03</v>
      </c>
      <c r="AN92" s="21" t="n">
        <v>100.05</v>
      </c>
      <c r="AO92" s="21" t="n">
        <v>37.85</v>
      </c>
      <c r="AP92" s="21" t="n">
        <v>180.96</v>
      </c>
      <c r="AQ92" s="21" t="n">
        <v>112.23</v>
      </c>
      <c r="AR92" s="21" t="n">
        <v>156.6</v>
      </c>
      <c r="AS92" s="21" t="n">
        <v>129.2</v>
      </c>
      <c r="AT92" s="21" t="n">
        <v>67.86</v>
      </c>
      <c r="AU92" s="21" t="n">
        <v>120.06</v>
      </c>
      <c r="AV92" s="21" t="n">
        <v>1003.98</v>
      </c>
      <c r="AW92" s="21" t="n">
        <v>0</v>
      </c>
      <c r="AX92" s="21" t="n">
        <v>327.12</v>
      </c>
      <c r="AY92" s="21" t="n">
        <v>142.25</v>
      </c>
      <c r="AZ92" s="21" t="n">
        <v>94.4</v>
      </c>
      <c r="BA92" s="21" t="n">
        <v>74.82</v>
      </c>
      <c r="BB92" s="21" t="n">
        <v>0</v>
      </c>
      <c r="BC92" s="21" t="n">
        <v>0</v>
      </c>
      <c r="BD92" s="21" t="n">
        <v>0</v>
      </c>
      <c r="BE92" s="21" t="n">
        <v>0</v>
      </c>
      <c r="BF92" s="21" t="n">
        <v>0</v>
      </c>
      <c r="BG92" s="21" t="n">
        <v>0</v>
      </c>
      <c r="BH92" s="21" t="n">
        <v>0</v>
      </c>
      <c r="BI92" s="21" t="n">
        <v>0.04</v>
      </c>
      <c r="BJ92" s="21" t="n">
        <v>0</v>
      </c>
      <c r="BK92" s="21" t="n">
        <v>0</v>
      </c>
      <c r="BL92" s="21" t="n">
        <v>0</v>
      </c>
      <c r="BM92" s="21" t="n">
        <v>0</v>
      </c>
      <c r="BN92" s="21" t="n">
        <v>0</v>
      </c>
      <c r="BO92" s="21" t="n">
        <v>0</v>
      </c>
      <c r="BP92" s="21" t="n">
        <v>0</v>
      </c>
      <c r="BQ92" s="21" t="n">
        <v>0.03</v>
      </c>
      <c r="BR92" s="21" t="n">
        <v>0</v>
      </c>
      <c r="BS92" s="21" t="n">
        <v>0</v>
      </c>
      <c r="BT92" s="21" t="n">
        <v>0.14</v>
      </c>
      <c r="BU92" s="21" t="n">
        <v>0.01</v>
      </c>
      <c r="BV92" s="21" t="n">
        <v>0</v>
      </c>
      <c r="BW92" s="21" t="n">
        <v>0</v>
      </c>
      <c r="BX92" s="21" t="n">
        <v>0</v>
      </c>
      <c r="BY92" s="21" t="n">
        <v>0</v>
      </c>
      <c r="BZ92" s="21" t="n">
        <v>19.55</v>
      </c>
      <c r="CB92" s="21" t="n">
        <v>0</v>
      </c>
      <c r="CD92" s="21" t="n">
        <v>0</v>
      </c>
      <c r="CE92" s="21" t="n">
        <v>0</v>
      </c>
      <c r="CF92" s="21" t="n">
        <v>0</v>
      </c>
      <c r="CG92" s="21" t="n">
        <v>0</v>
      </c>
      <c r="CH92" s="21" t="n">
        <v>0</v>
      </c>
      <c r="CI92" s="21" t="n">
        <v>0</v>
      </c>
    </row>
    <row r="93" s="23" customFormat="true" ht="14.25" hidden="false" customHeight="false" outlineLevel="0" collapsed="false">
      <c r="B93" s="23" t="s">
        <v>96</v>
      </c>
      <c r="C93" s="24"/>
      <c r="D93" s="24" t="n">
        <v>32.4</v>
      </c>
      <c r="E93" s="24" t="n">
        <v>41.49</v>
      </c>
      <c r="F93" s="24" t="n">
        <v>162.4</v>
      </c>
      <c r="G93" s="24" t="n">
        <v>1137.6</v>
      </c>
      <c r="H93" s="23" t="n">
        <v>9.19</v>
      </c>
      <c r="I93" s="23" t="n">
        <v>15.08</v>
      </c>
      <c r="J93" s="23" t="n">
        <v>2.93</v>
      </c>
      <c r="K93" s="23" t="n">
        <v>0</v>
      </c>
      <c r="L93" s="23" t="n">
        <v>31.41</v>
      </c>
      <c r="M93" s="23" t="n">
        <v>117.36</v>
      </c>
      <c r="N93" s="23" t="n">
        <v>13.63</v>
      </c>
      <c r="O93" s="23" t="n">
        <v>0</v>
      </c>
      <c r="P93" s="23" t="n">
        <v>0</v>
      </c>
      <c r="Q93" s="23" t="n">
        <v>2.26</v>
      </c>
      <c r="R93" s="23" t="n">
        <v>8.64</v>
      </c>
      <c r="S93" s="23" t="n">
        <v>1427.85</v>
      </c>
      <c r="T93" s="23" t="n">
        <v>1327.45</v>
      </c>
      <c r="U93" s="23" t="n">
        <v>133.33</v>
      </c>
      <c r="V93" s="23" t="n">
        <v>135.3</v>
      </c>
      <c r="W93" s="23" t="n">
        <v>463.79</v>
      </c>
      <c r="X93" s="23" t="n">
        <v>9.13</v>
      </c>
      <c r="Y93" s="23" t="n">
        <v>83.81</v>
      </c>
      <c r="Z93" s="23" t="n">
        <v>2931.31</v>
      </c>
      <c r="AA93" s="23" t="n">
        <v>650.93</v>
      </c>
      <c r="AB93" s="23" t="n">
        <v>12.69</v>
      </c>
      <c r="AC93" s="23" t="n">
        <v>0.41</v>
      </c>
      <c r="AD93" s="23" t="n">
        <v>0.34</v>
      </c>
      <c r="AE93" s="23" t="n">
        <v>8.16</v>
      </c>
      <c r="AF93" s="23" t="n">
        <v>16.25</v>
      </c>
      <c r="AG93" s="23" t="n">
        <v>49.49</v>
      </c>
      <c r="AH93" s="23" t="n">
        <v>0.4</v>
      </c>
      <c r="AI93" s="23" t="n">
        <v>1531.32</v>
      </c>
      <c r="AJ93" s="23" t="n">
        <v>1470.37</v>
      </c>
      <c r="AK93" s="23" t="n">
        <v>2349.62</v>
      </c>
      <c r="AL93" s="23" t="n">
        <v>1914.9</v>
      </c>
      <c r="AM93" s="23" t="n">
        <v>624.29</v>
      </c>
      <c r="AN93" s="23" t="n">
        <v>1180.54</v>
      </c>
      <c r="AO93" s="23" t="n">
        <v>214.06</v>
      </c>
      <c r="AP93" s="23" t="n">
        <v>1509.51</v>
      </c>
      <c r="AQ93" s="23" t="n">
        <v>797.72</v>
      </c>
      <c r="AR93" s="23" t="n">
        <v>984.02</v>
      </c>
      <c r="AS93" s="23" t="n">
        <v>1252.04</v>
      </c>
      <c r="AT93" s="23" t="n">
        <v>691.15</v>
      </c>
      <c r="AU93" s="23" t="n">
        <v>721.13</v>
      </c>
      <c r="AV93" s="23" t="n">
        <v>3988.02</v>
      </c>
      <c r="AW93" s="23" t="n">
        <v>0.73</v>
      </c>
      <c r="AX93" s="23" t="n">
        <v>1206.12</v>
      </c>
      <c r="AY93" s="23" t="n">
        <v>799.02</v>
      </c>
      <c r="AZ93" s="23" t="n">
        <v>972.71</v>
      </c>
      <c r="BA93" s="23" t="n">
        <v>489.05</v>
      </c>
      <c r="BB93" s="23" t="n">
        <v>0.18</v>
      </c>
      <c r="BC93" s="23" t="n">
        <v>0.04</v>
      </c>
      <c r="BD93" s="23" t="n">
        <v>0.04</v>
      </c>
      <c r="BE93" s="23" t="n">
        <v>0.09</v>
      </c>
      <c r="BF93" s="23" t="n">
        <v>0.12</v>
      </c>
      <c r="BG93" s="23" t="n">
        <v>0.39</v>
      </c>
      <c r="BH93" s="23" t="n">
        <v>0</v>
      </c>
      <c r="BI93" s="23" t="n">
        <v>2.91</v>
      </c>
      <c r="BJ93" s="23" t="n">
        <v>0</v>
      </c>
      <c r="BK93" s="23" t="n">
        <v>1.32</v>
      </c>
      <c r="BL93" s="23" t="n">
        <v>0.08</v>
      </c>
      <c r="BM93" s="23" t="n">
        <v>0.16</v>
      </c>
      <c r="BN93" s="23" t="n">
        <v>0</v>
      </c>
      <c r="BO93" s="23" t="n">
        <v>0</v>
      </c>
      <c r="BP93" s="23" t="n">
        <v>0.16</v>
      </c>
      <c r="BQ93" s="23" t="n">
        <v>6.93</v>
      </c>
      <c r="BR93" s="23" t="n">
        <v>0</v>
      </c>
      <c r="BS93" s="23" t="n">
        <v>0</v>
      </c>
      <c r="BT93" s="23" t="n">
        <v>13.88</v>
      </c>
      <c r="BU93" s="23" t="n">
        <v>0.07</v>
      </c>
      <c r="BV93" s="23" t="n">
        <v>0</v>
      </c>
      <c r="BW93" s="23" t="n">
        <v>0</v>
      </c>
      <c r="BX93" s="23" t="n">
        <v>0</v>
      </c>
      <c r="BY93" s="23" t="n">
        <v>0</v>
      </c>
      <c r="BZ93" s="23" t="n">
        <v>646.61</v>
      </c>
      <c r="CA93" s="23" t="n">
        <f aca="false">$G$93/$G$94*100</f>
        <v>60.9176198432078</v>
      </c>
      <c r="CB93" s="23" t="n">
        <v>572.36</v>
      </c>
      <c r="CD93" s="23" t="n">
        <v>0</v>
      </c>
      <c r="CE93" s="23" t="n">
        <v>0</v>
      </c>
      <c r="CF93" s="23" t="n">
        <v>0</v>
      </c>
      <c r="CG93" s="23" t="n">
        <v>0</v>
      </c>
      <c r="CH93" s="23" t="n">
        <v>0</v>
      </c>
      <c r="CI93" s="23" t="n">
        <v>0</v>
      </c>
    </row>
    <row r="94" s="23" customFormat="true" ht="14.25" hidden="false" customHeight="false" outlineLevel="0" collapsed="false">
      <c r="B94" s="23" t="s">
        <v>97</v>
      </c>
      <c r="C94" s="24"/>
      <c r="D94" s="24" t="n">
        <v>70.32</v>
      </c>
      <c r="E94" s="24" t="n">
        <v>72.71</v>
      </c>
      <c r="F94" s="24" t="n">
        <v>237.13</v>
      </c>
      <c r="G94" s="24" t="n">
        <v>1867.44</v>
      </c>
      <c r="H94" s="23" t="n">
        <v>26.14</v>
      </c>
      <c r="I94" s="23" t="n">
        <v>18.49</v>
      </c>
      <c r="J94" s="23" t="n">
        <v>3.72</v>
      </c>
      <c r="K94" s="23" t="n">
        <v>0</v>
      </c>
      <c r="L94" s="23" t="n">
        <v>77.68</v>
      </c>
      <c r="M94" s="23" t="n">
        <v>144.15</v>
      </c>
      <c r="N94" s="23" t="n">
        <v>15.29</v>
      </c>
      <c r="O94" s="23" t="n">
        <v>0</v>
      </c>
      <c r="P94" s="23" t="n">
        <v>0</v>
      </c>
      <c r="Q94" s="23" t="n">
        <v>5</v>
      </c>
      <c r="R94" s="23" t="n">
        <v>12.61</v>
      </c>
      <c r="S94" s="23" t="n">
        <v>1986.25</v>
      </c>
      <c r="T94" s="23" t="n">
        <v>2199.36</v>
      </c>
      <c r="U94" s="23" t="n">
        <v>659.54</v>
      </c>
      <c r="V94" s="23" t="n">
        <v>243.11</v>
      </c>
      <c r="W94" s="23" t="n">
        <v>1000.81</v>
      </c>
      <c r="X94" s="23" t="n">
        <v>11.75</v>
      </c>
      <c r="Y94" s="23" t="n">
        <v>251.81</v>
      </c>
      <c r="Z94" s="23" t="n">
        <v>3200.9</v>
      </c>
      <c r="AA94" s="23" t="n">
        <v>894.19</v>
      </c>
      <c r="AB94" s="23" t="n">
        <v>16.77</v>
      </c>
      <c r="AC94" s="23" t="n">
        <v>0.6</v>
      </c>
      <c r="AD94" s="23" t="n">
        <v>0.95</v>
      </c>
      <c r="AE94" s="23" t="n">
        <v>10.1</v>
      </c>
      <c r="AF94" s="23" t="n">
        <v>26.7</v>
      </c>
      <c r="AG94" s="23" t="n">
        <v>63.25</v>
      </c>
      <c r="AH94" s="23" t="n">
        <v>0.4</v>
      </c>
      <c r="AI94" s="23" t="n">
        <v>3314.91</v>
      </c>
      <c r="AJ94" s="23" t="n">
        <v>2961.51</v>
      </c>
      <c r="AK94" s="23" t="n">
        <v>5071.48</v>
      </c>
      <c r="AL94" s="23" t="n">
        <v>3978.18</v>
      </c>
      <c r="AM94" s="23" t="n">
        <v>1452.19</v>
      </c>
      <c r="AN94" s="23" t="n">
        <v>2636.1</v>
      </c>
      <c r="AO94" s="23" t="n">
        <v>701.32</v>
      </c>
      <c r="AP94" s="23" t="n">
        <v>3153.06</v>
      </c>
      <c r="AQ94" s="23" t="n">
        <v>1175.76</v>
      </c>
      <c r="AR94" s="23" t="n">
        <v>1517.8</v>
      </c>
      <c r="AS94" s="23" t="n">
        <v>2017.9</v>
      </c>
      <c r="AT94" s="23" t="n">
        <v>1817.95</v>
      </c>
      <c r="AU94" s="23" t="n">
        <v>983.85</v>
      </c>
      <c r="AV94" s="23" t="n">
        <v>6450.23</v>
      </c>
      <c r="AW94" s="23" t="n">
        <v>2.35</v>
      </c>
      <c r="AX94" s="23" t="n">
        <v>2319.43</v>
      </c>
      <c r="AY94" s="23" t="n">
        <v>1474.73</v>
      </c>
      <c r="AZ94" s="23" t="n">
        <v>2690.1</v>
      </c>
      <c r="BA94" s="23" t="n">
        <v>742.88</v>
      </c>
      <c r="BB94" s="23" t="n">
        <v>0.42</v>
      </c>
      <c r="BC94" s="23" t="n">
        <v>0.09</v>
      </c>
      <c r="BD94" s="23" t="n">
        <v>0.08</v>
      </c>
      <c r="BE94" s="23" t="n">
        <v>0.21</v>
      </c>
      <c r="BF94" s="23" t="n">
        <v>0.27</v>
      </c>
      <c r="BG94" s="23" t="n">
        <v>0.89</v>
      </c>
      <c r="BH94" s="23" t="n">
        <v>0</v>
      </c>
      <c r="BI94" s="23" t="n">
        <v>4.85</v>
      </c>
      <c r="BJ94" s="23" t="n">
        <v>0</v>
      </c>
      <c r="BK94" s="23" t="n">
        <v>1.99</v>
      </c>
      <c r="BL94" s="23" t="n">
        <v>0.09</v>
      </c>
      <c r="BM94" s="23" t="n">
        <v>0.19</v>
      </c>
      <c r="BN94" s="23" t="n">
        <v>0</v>
      </c>
      <c r="BO94" s="23" t="n">
        <v>0.05</v>
      </c>
      <c r="BP94" s="23" t="n">
        <v>0.35</v>
      </c>
      <c r="BQ94" s="23" t="n">
        <v>10.27</v>
      </c>
      <c r="BR94" s="23" t="n">
        <v>0</v>
      </c>
      <c r="BS94" s="23" t="n">
        <v>0</v>
      </c>
      <c r="BT94" s="23" t="n">
        <v>17.09</v>
      </c>
      <c r="BU94" s="23" t="n">
        <v>0.21</v>
      </c>
      <c r="BV94" s="23" t="n">
        <v>0.03</v>
      </c>
      <c r="BW94" s="23" t="n">
        <v>0</v>
      </c>
      <c r="BX94" s="23" t="n">
        <v>0</v>
      </c>
      <c r="BY94" s="23" t="n">
        <v>0</v>
      </c>
      <c r="BZ94" s="23" t="n">
        <v>1005.4</v>
      </c>
      <c r="CB94" s="23" t="n">
        <v>785.29</v>
      </c>
      <c r="CD94" s="23" t="n">
        <v>0</v>
      </c>
      <c r="CE94" s="23" t="n">
        <v>0</v>
      </c>
      <c r="CF94" s="23" t="n">
        <v>0</v>
      </c>
      <c r="CG94" s="23" t="n">
        <v>0</v>
      </c>
      <c r="CH94" s="23" t="n">
        <v>0</v>
      </c>
      <c r="CI94" s="23" t="n">
        <v>0</v>
      </c>
    </row>
    <row r="95" s="13" customFormat="true" ht="15" hidden="false" customHeight="false" outlineLevel="0" collapsed="false">
      <c r="C95" s="18"/>
      <c r="D95" s="18"/>
      <c r="E95" s="18"/>
      <c r="F95" s="18"/>
      <c r="G95" s="18"/>
    </row>
    <row r="96" s="13" customFormat="true" ht="15" hidden="false" customHeight="false" outlineLevel="0" collapsed="false">
      <c r="A96" s="25"/>
      <c r="B96" s="13" t="s">
        <v>194</v>
      </c>
      <c r="C96" s="18"/>
      <c r="D96" s="18"/>
      <c r="E96" s="18"/>
      <c r="F96" s="18"/>
      <c r="G96" s="18"/>
    </row>
    <row r="97" s="13" customFormat="true" ht="15" hidden="false" customHeight="false" outlineLevel="0" collapsed="false">
      <c r="A97" s="21" t="s">
        <v>99</v>
      </c>
      <c r="B97" s="21" t="s">
        <v>195</v>
      </c>
      <c r="C97" s="22" t="str">
        <f aca="false">"100"</f>
        <v>100</v>
      </c>
      <c r="D97" s="22" t="n">
        <v>3.16</v>
      </c>
      <c r="E97" s="22" t="n">
        <v>4.17</v>
      </c>
      <c r="F97" s="22" t="n">
        <v>13</v>
      </c>
      <c r="G97" s="22" t="n">
        <v>101.7</v>
      </c>
      <c r="H97" s="21" t="n">
        <v>2.64</v>
      </c>
      <c r="I97" s="21" t="n">
        <v>6.5</v>
      </c>
      <c r="J97" s="21" t="n">
        <v>0</v>
      </c>
      <c r="K97" s="21" t="n">
        <v>0</v>
      </c>
      <c r="L97" s="21" t="n">
        <v>5.57</v>
      </c>
      <c r="M97" s="21" t="n">
        <v>0.07</v>
      </c>
      <c r="N97" s="21" t="n">
        <v>1.8</v>
      </c>
      <c r="O97" s="21" t="n">
        <v>0</v>
      </c>
      <c r="P97" s="21" t="n">
        <v>0</v>
      </c>
      <c r="Q97" s="21" t="n">
        <v>0.25</v>
      </c>
      <c r="R97" s="21" t="n">
        <v>1.23</v>
      </c>
      <c r="S97" s="21" t="n">
        <v>92.1</v>
      </c>
      <c r="T97" s="21" t="n">
        <v>191.92</v>
      </c>
      <c r="U97" s="21" t="n">
        <v>49</v>
      </c>
      <c r="V97" s="21" t="n">
        <v>12.72</v>
      </c>
      <c r="W97" s="21" t="n">
        <v>72.2</v>
      </c>
      <c r="X97" s="21" t="n">
        <v>1.08</v>
      </c>
      <c r="Y97" s="21" t="n">
        <v>0</v>
      </c>
      <c r="Z97" s="21" t="n">
        <v>12.75</v>
      </c>
      <c r="AA97" s="21" t="n">
        <v>15.4</v>
      </c>
      <c r="AB97" s="21" t="n">
        <v>3.33</v>
      </c>
      <c r="AC97" s="21" t="n">
        <v>0.08</v>
      </c>
      <c r="AD97" s="21" t="n">
        <v>0.05</v>
      </c>
      <c r="AE97" s="21" t="n">
        <v>0.14</v>
      </c>
      <c r="AF97" s="21" t="n">
        <v>0.99</v>
      </c>
      <c r="AG97" s="21" t="n">
        <v>3.33</v>
      </c>
    </row>
    <row r="98" s="13" customFormat="true" ht="15" hidden="false" customHeight="false" outlineLevel="0" collapsed="false">
      <c r="C98" s="18"/>
      <c r="D98" s="18"/>
      <c r="E98" s="18"/>
      <c r="F98" s="18"/>
      <c r="G98" s="18"/>
    </row>
    <row r="99" s="13" customFormat="true" ht="15" hidden="false" customHeight="false" outlineLevel="0" collapsed="false">
      <c r="C99" s="18"/>
      <c r="D99" s="18"/>
      <c r="E99" s="18"/>
      <c r="F99" s="18"/>
      <c r="G99" s="18"/>
    </row>
    <row r="100" s="13" customFormat="true" ht="15" hidden="false" customHeight="false" outlineLevel="0" collapsed="false">
      <c r="C100" s="18"/>
      <c r="D100" s="18"/>
      <c r="E100" s="18"/>
      <c r="F100" s="18"/>
      <c r="G100" s="18"/>
    </row>
    <row r="101" s="13" customFormat="true" ht="15" hidden="false" customHeight="false" outlineLevel="0" collapsed="false">
      <c r="C101" s="18"/>
      <c r="D101" s="18"/>
      <c r="E101" s="18"/>
      <c r="F101" s="18"/>
      <c r="G101" s="18"/>
    </row>
    <row r="102" s="13" customFormat="true" ht="15" hidden="false" customHeight="false" outlineLevel="0" collapsed="false">
      <c r="C102" s="18"/>
      <c r="D102" s="18"/>
      <c r="E102" s="18"/>
      <c r="F102" s="18"/>
      <c r="G102" s="18"/>
    </row>
    <row r="103" s="13" customFormat="true" ht="15" hidden="false" customHeight="false" outlineLevel="0" collapsed="false">
      <c r="C103" s="18"/>
      <c r="D103" s="18"/>
      <c r="E103" s="18"/>
      <c r="F103" s="18"/>
      <c r="G103" s="18"/>
    </row>
    <row r="104" s="13" customFormat="true" ht="15" hidden="false" customHeight="false" outlineLevel="0" collapsed="false">
      <c r="C104" s="18"/>
      <c r="D104" s="18"/>
      <c r="E104" s="18"/>
      <c r="F104" s="18"/>
      <c r="G104" s="18"/>
    </row>
    <row r="105" s="13" customFormat="true" ht="15" hidden="false" customHeight="false" outlineLevel="0" collapsed="false">
      <c r="C105" s="18"/>
      <c r="D105" s="18"/>
      <c r="E105" s="18"/>
      <c r="F105" s="18"/>
      <c r="G105" s="18"/>
    </row>
    <row r="106" s="13" customFormat="true" ht="15" hidden="false" customHeight="false" outlineLevel="0" collapsed="false">
      <c r="C106" s="18"/>
      <c r="D106" s="18"/>
      <c r="E106" s="18"/>
      <c r="F106" s="18"/>
      <c r="G106" s="18"/>
    </row>
    <row r="107" s="13" customFormat="true" ht="15" hidden="false" customHeight="false" outlineLevel="0" collapsed="false">
      <c r="C107" s="18"/>
      <c r="D107" s="18"/>
      <c r="E107" s="18"/>
      <c r="F107" s="18"/>
      <c r="G107" s="18"/>
    </row>
    <row r="108" s="13" customFormat="true" ht="15" hidden="false" customHeight="false" outlineLevel="0" collapsed="false">
      <c r="C108" s="18"/>
      <c r="D108" s="18"/>
      <c r="E108" s="18"/>
      <c r="F108" s="18"/>
      <c r="G108" s="18"/>
    </row>
    <row r="109" s="13" customFormat="true" ht="15" hidden="false" customHeight="false" outlineLevel="0" collapsed="false">
      <c r="C109" s="18"/>
      <c r="D109" s="18"/>
      <c r="E109" s="18"/>
      <c r="F109" s="18"/>
      <c r="G109" s="18"/>
    </row>
    <row r="110" s="13" customFormat="true" ht="15" hidden="false" customHeight="false" outlineLevel="0" collapsed="false">
      <c r="C110" s="18"/>
      <c r="D110" s="18"/>
      <c r="E110" s="18"/>
      <c r="F110" s="18"/>
      <c r="G110" s="18"/>
    </row>
    <row r="111" s="13" customFormat="true" ht="15" hidden="false" customHeight="false" outlineLevel="0" collapsed="false">
      <c r="C111" s="18"/>
      <c r="D111" s="18"/>
      <c r="E111" s="18"/>
      <c r="F111" s="18"/>
      <c r="G111" s="18"/>
    </row>
    <row r="112" s="13" customFormat="true" ht="15" hidden="false" customHeight="false" outlineLevel="0" collapsed="false">
      <c r="C112" s="18"/>
      <c r="D112" s="18"/>
      <c r="E112" s="18"/>
      <c r="F112" s="18"/>
      <c r="G112" s="18"/>
    </row>
    <row r="113" s="13" customFormat="true" ht="15" hidden="false" customHeight="false" outlineLevel="0" collapsed="false">
      <c r="C113" s="18"/>
      <c r="D113" s="18"/>
      <c r="E113" s="18"/>
      <c r="F113" s="18"/>
      <c r="G113" s="18"/>
      <c r="AG113" s="13" t="n">
        <v>3</v>
      </c>
    </row>
    <row r="114" s="13" customFormat="true" ht="15" hidden="false" customHeight="true" outlineLevel="0" collapsed="false">
      <c r="A114" s="10" t="s">
        <v>2</v>
      </c>
      <c r="B114" s="11" t="s">
        <v>3</v>
      </c>
      <c r="C114" s="11" t="s">
        <v>4</v>
      </c>
      <c r="D114" s="11" t="s">
        <v>5</v>
      </c>
      <c r="E114" s="11" t="s">
        <v>6</v>
      </c>
      <c r="F114" s="11" t="s">
        <v>7</v>
      </c>
      <c r="G114" s="12" t="s">
        <v>8</v>
      </c>
      <c r="H114" s="13" t="s">
        <v>9</v>
      </c>
      <c r="I114" s="13" t="s">
        <v>10</v>
      </c>
      <c r="J114" s="13" t="s">
        <v>11</v>
      </c>
      <c r="K114" s="13" t="s">
        <v>12</v>
      </c>
      <c r="L114" s="13" t="s">
        <v>13</v>
      </c>
      <c r="M114" s="13" t="s">
        <v>14</v>
      </c>
      <c r="N114" s="13" t="s">
        <v>15</v>
      </c>
      <c r="O114" s="13" t="s">
        <v>16</v>
      </c>
      <c r="P114" s="13" t="s">
        <v>17</v>
      </c>
      <c r="Q114" s="13" t="s">
        <v>18</v>
      </c>
      <c r="R114" s="13" t="s">
        <v>19</v>
      </c>
      <c r="S114" s="13" t="s">
        <v>20</v>
      </c>
      <c r="T114" s="13" t="s">
        <v>21</v>
      </c>
      <c r="U114" s="14" t="s">
        <v>22</v>
      </c>
      <c r="V114" s="14"/>
      <c r="W114" s="14"/>
      <c r="X114" s="14"/>
      <c r="Y114" s="15" t="s">
        <v>23</v>
      </c>
      <c r="Z114" s="15"/>
      <c r="AA114" s="15"/>
      <c r="AB114" s="15"/>
      <c r="AC114" s="15"/>
      <c r="AD114" s="15"/>
      <c r="AE114" s="15"/>
      <c r="AF114" s="15"/>
      <c r="AG114" s="15"/>
      <c r="AH114" s="13" t="s">
        <v>24</v>
      </c>
      <c r="AI114" s="13" t="s">
        <v>25</v>
      </c>
      <c r="AJ114" s="13" t="s">
        <v>26</v>
      </c>
      <c r="AK114" s="13" t="s">
        <v>27</v>
      </c>
      <c r="AL114" s="13" t="s">
        <v>28</v>
      </c>
      <c r="AM114" s="13" t="s">
        <v>29</v>
      </c>
      <c r="AN114" s="13" t="s">
        <v>30</v>
      </c>
      <c r="AO114" s="13" t="s">
        <v>31</v>
      </c>
      <c r="AP114" s="13" t="s">
        <v>32</v>
      </c>
      <c r="AQ114" s="13" t="s">
        <v>33</v>
      </c>
      <c r="AR114" s="13" t="s">
        <v>34</v>
      </c>
      <c r="AS114" s="13" t="s">
        <v>35</v>
      </c>
      <c r="AT114" s="13" t="s">
        <v>36</v>
      </c>
      <c r="AU114" s="13" t="s">
        <v>37</v>
      </c>
      <c r="AV114" s="13" t="s">
        <v>38</v>
      </c>
      <c r="AW114" s="13" t="s">
        <v>39</v>
      </c>
      <c r="AX114" s="13" t="s">
        <v>40</v>
      </c>
      <c r="AY114" s="13" t="s">
        <v>41</v>
      </c>
      <c r="AZ114" s="13" t="s">
        <v>42</v>
      </c>
      <c r="BA114" s="13" t="s">
        <v>43</v>
      </c>
      <c r="BB114" s="13" t="s">
        <v>44</v>
      </c>
      <c r="BC114" s="13" t="s">
        <v>45</v>
      </c>
      <c r="BD114" s="13" t="s">
        <v>46</v>
      </c>
      <c r="BE114" s="13" t="s">
        <v>47</v>
      </c>
      <c r="BF114" s="13" t="s">
        <v>48</v>
      </c>
      <c r="BG114" s="13" t="s">
        <v>49</v>
      </c>
      <c r="BH114" s="13" t="s">
        <v>50</v>
      </c>
      <c r="BI114" s="13" t="s">
        <v>51</v>
      </c>
      <c r="BJ114" s="13" t="s">
        <v>52</v>
      </c>
      <c r="BK114" s="13" t="s">
        <v>53</v>
      </c>
      <c r="BL114" s="13" t="s">
        <v>54</v>
      </c>
      <c r="BM114" s="13" t="s">
        <v>55</v>
      </c>
      <c r="BN114" s="13" t="s">
        <v>56</v>
      </c>
      <c r="BO114" s="13" t="s">
        <v>57</v>
      </c>
      <c r="BP114" s="13" t="s">
        <v>58</v>
      </c>
      <c r="BQ114" s="13" t="s">
        <v>59</v>
      </c>
      <c r="BR114" s="13" t="s">
        <v>60</v>
      </c>
      <c r="BS114" s="13" t="s">
        <v>61</v>
      </c>
      <c r="BT114" s="13" t="s">
        <v>62</v>
      </c>
      <c r="BU114" s="13" t="s">
        <v>63</v>
      </c>
      <c r="BV114" s="13" t="s">
        <v>64</v>
      </c>
      <c r="BW114" s="13" t="s">
        <v>65</v>
      </c>
      <c r="BX114" s="13" t="s">
        <v>66</v>
      </c>
      <c r="BY114" s="13" t="s">
        <v>67</v>
      </c>
      <c r="BZ114" s="16"/>
    </row>
    <row r="115" s="13" customFormat="true" ht="15" hidden="false" customHeight="true" outlineLevel="0" collapsed="false">
      <c r="A115" s="10"/>
      <c r="B115" s="11"/>
      <c r="C115" s="11"/>
      <c r="D115" s="11" t="s">
        <v>68</v>
      </c>
      <c r="E115" s="11" t="s">
        <v>68</v>
      </c>
      <c r="F115" s="11"/>
      <c r="G115" s="12"/>
      <c r="U115" s="17" t="s">
        <v>69</v>
      </c>
      <c r="V115" s="17" t="s">
        <v>70</v>
      </c>
      <c r="W115" s="17" t="s">
        <v>71</v>
      </c>
      <c r="X115" s="17" t="s">
        <v>72</v>
      </c>
      <c r="Y115" s="17" t="s">
        <v>73</v>
      </c>
      <c r="Z115" s="17" t="s">
        <v>74</v>
      </c>
      <c r="AA115" s="17" t="s">
        <v>75</v>
      </c>
      <c r="AB115" s="17" t="s">
        <v>76</v>
      </c>
      <c r="AC115" s="17" t="s">
        <v>77</v>
      </c>
      <c r="AD115" s="17" t="s">
        <v>78</v>
      </c>
      <c r="AE115" s="17" t="s">
        <v>79</v>
      </c>
      <c r="AF115" s="17" t="s">
        <v>80</v>
      </c>
      <c r="AG115" s="15" t="s">
        <v>81</v>
      </c>
      <c r="BZ115" s="16"/>
    </row>
    <row r="116" s="13" customFormat="true" ht="15" hidden="false" customHeight="false" outlineLevel="0" collapsed="false">
      <c r="B116" s="23" t="s">
        <v>121</v>
      </c>
      <c r="C116" s="18"/>
      <c r="D116" s="18"/>
      <c r="E116" s="18"/>
      <c r="F116" s="18"/>
      <c r="G116" s="18"/>
    </row>
    <row r="117" s="13" customFormat="true" ht="15" hidden="false" customHeight="false" outlineLevel="0" collapsed="false">
      <c r="B117" s="13" t="s">
        <v>82</v>
      </c>
      <c r="C117" s="18"/>
      <c r="D117" s="18"/>
      <c r="E117" s="18"/>
      <c r="F117" s="18"/>
      <c r="G117" s="18"/>
    </row>
    <row r="118" s="19" customFormat="true" ht="15" hidden="false" customHeight="false" outlineLevel="0" collapsed="false">
      <c r="A118" s="19" t="str">
        <f aca="false">""</f>
        <v/>
      </c>
      <c r="B118" s="19" t="s">
        <v>122</v>
      </c>
      <c r="C118" s="20" t="str">
        <f aca="false">"50"</f>
        <v>50</v>
      </c>
      <c r="D118" s="20" t="n">
        <v>0.54</v>
      </c>
      <c r="E118" s="20" t="n">
        <v>0.1</v>
      </c>
      <c r="F118" s="20" t="n">
        <v>2.55</v>
      </c>
      <c r="G118" s="20" t="n">
        <v>12.7057</v>
      </c>
      <c r="H118" s="19" t="n">
        <v>0</v>
      </c>
      <c r="I118" s="19" t="n">
        <v>0</v>
      </c>
      <c r="J118" s="19" t="n">
        <v>0</v>
      </c>
      <c r="K118" s="19" t="n">
        <v>0</v>
      </c>
      <c r="L118" s="19" t="n">
        <v>1.72</v>
      </c>
      <c r="M118" s="19" t="n">
        <v>0.15</v>
      </c>
      <c r="N118" s="19" t="n">
        <v>0.69</v>
      </c>
      <c r="O118" s="19" t="n">
        <v>0</v>
      </c>
      <c r="P118" s="19" t="n">
        <v>0</v>
      </c>
      <c r="Q118" s="19" t="n">
        <v>0.39</v>
      </c>
      <c r="R118" s="19" t="n">
        <v>0.34</v>
      </c>
      <c r="S118" s="19" t="n">
        <v>1.47</v>
      </c>
      <c r="T118" s="19" t="n">
        <v>142.1</v>
      </c>
      <c r="U118" s="19" t="n">
        <v>6.86</v>
      </c>
      <c r="V118" s="19" t="n">
        <v>9.8</v>
      </c>
      <c r="W118" s="19" t="n">
        <v>12.74</v>
      </c>
      <c r="X118" s="19" t="n">
        <v>0.44</v>
      </c>
      <c r="Y118" s="19" t="n">
        <v>0</v>
      </c>
      <c r="Z118" s="19" t="n">
        <v>392</v>
      </c>
      <c r="AA118" s="19" t="n">
        <v>66.5</v>
      </c>
      <c r="AB118" s="19" t="n">
        <v>0.35</v>
      </c>
      <c r="AC118" s="19" t="n">
        <v>0.03</v>
      </c>
      <c r="AD118" s="19" t="n">
        <v>0.02</v>
      </c>
      <c r="AE118" s="19" t="n">
        <v>0.25</v>
      </c>
      <c r="AF118" s="19" t="n">
        <v>0.35</v>
      </c>
      <c r="AG118" s="19" t="n">
        <v>12.25</v>
      </c>
      <c r="AH118" s="19" t="n">
        <v>0</v>
      </c>
      <c r="AI118" s="19" t="n">
        <v>11.76</v>
      </c>
      <c r="AJ118" s="19" t="n">
        <v>12.74</v>
      </c>
      <c r="AK118" s="19" t="n">
        <v>17.64</v>
      </c>
      <c r="AL118" s="19" t="n">
        <v>19.6</v>
      </c>
      <c r="AM118" s="19" t="n">
        <v>3.43</v>
      </c>
      <c r="AN118" s="19" t="n">
        <v>14.21</v>
      </c>
      <c r="AO118" s="19" t="n">
        <v>3.92</v>
      </c>
      <c r="AP118" s="19" t="n">
        <v>12.25</v>
      </c>
      <c r="AQ118" s="19" t="n">
        <v>13.23</v>
      </c>
      <c r="AR118" s="19" t="n">
        <v>11.27</v>
      </c>
      <c r="AS118" s="19" t="n">
        <v>67.62</v>
      </c>
      <c r="AT118" s="19" t="n">
        <v>7.84</v>
      </c>
      <c r="AU118" s="19" t="n">
        <v>9.8</v>
      </c>
      <c r="AV118" s="19" t="n">
        <v>251.86</v>
      </c>
      <c r="AW118" s="19" t="n">
        <v>0</v>
      </c>
      <c r="AX118" s="19" t="n">
        <v>9.31</v>
      </c>
      <c r="AY118" s="19" t="n">
        <v>12.74</v>
      </c>
      <c r="AZ118" s="19" t="n">
        <v>12.25</v>
      </c>
      <c r="BA118" s="19" t="n">
        <v>2.45</v>
      </c>
      <c r="BB118" s="19" t="n">
        <v>0</v>
      </c>
      <c r="BC118" s="19" t="n">
        <v>0</v>
      </c>
      <c r="BD118" s="19" t="n">
        <v>0</v>
      </c>
      <c r="BE118" s="19" t="n">
        <v>0</v>
      </c>
      <c r="BF118" s="19" t="n">
        <v>0</v>
      </c>
      <c r="BG118" s="19" t="n">
        <v>0</v>
      </c>
      <c r="BH118" s="19" t="n">
        <v>0</v>
      </c>
      <c r="BI118" s="19" t="n">
        <v>0</v>
      </c>
      <c r="BJ118" s="19" t="n">
        <v>0</v>
      </c>
      <c r="BK118" s="19" t="n">
        <v>0</v>
      </c>
      <c r="BL118" s="19" t="n">
        <v>0</v>
      </c>
      <c r="BM118" s="19" t="n">
        <v>0</v>
      </c>
      <c r="BN118" s="19" t="n">
        <v>0</v>
      </c>
      <c r="BO118" s="19" t="n">
        <v>0</v>
      </c>
      <c r="BP118" s="19" t="n">
        <v>0</v>
      </c>
      <c r="BQ118" s="19" t="n">
        <v>0</v>
      </c>
      <c r="BR118" s="19" t="n">
        <v>0</v>
      </c>
      <c r="BS118" s="19" t="n">
        <v>0</v>
      </c>
      <c r="BT118" s="19" t="n">
        <v>0</v>
      </c>
      <c r="BU118" s="19" t="n">
        <v>0</v>
      </c>
      <c r="BV118" s="19" t="n">
        <v>0</v>
      </c>
      <c r="BW118" s="19" t="n">
        <v>0</v>
      </c>
      <c r="BX118" s="19" t="n">
        <v>0</v>
      </c>
      <c r="BY118" s="19" t="n">
        <v>0</v>
      </c>
      <c r="BZ118" s="19" t="n">
        <v>46</v>
      </c>
      <c r="CB118" s="19" t="n">
        <v>65.33</v>
      </c>
      <c r="CD118" s="19" t="n">
        <v>0</v>
      </c>
      <c r="CE118" s="19" t="n">
        <v>0</v>
      </c>
      <c r="CF118" s="19" t="n">
        <v>0</v>
      </c>
      <c r="CG118" s="19" t="n">
        <v>0</v>
      </c>
      <c r="CH118" s="19" t="n">
        <v>0</v>
      </c>
      <c r="CI118" s="19" t="n">
        <v>0</v>
      </c>
    </row>
    <row r="119" s="19" customFormat="true" ht="15" hidden="false" customHeight="false" outlineLevel="0" collapsed="false">
      <c r="A119" s="19" t="str">
        <f aca="false">"478"</f>
        <v>478</v>
      </c>
      <c r="B119" s="19" t="s">
        <v>123</v>
      </c>
      <c r="C119" s="20" t="str">
        <f aca="false">"200"</f>
        <v>200</v>
      </c>
      <c r="D119" s="20" t="n">
        <v>12.2</v>
      </c>
      <c r="E119" s="20" t="n">
        <v>16.9</v>
      </c>
      <c r="F119" s="20" t="n">
        <v>39.23</v>
      </c>
      <c r="G119" s="20" t="n">
        <v>354.79809</v>
      </c>
      <c r="H119" s="19" t="n">
        <v>8.69</v>
      </c>
      <c r="I119" s="19" t="n">
        <v>3.9</v>
      </c>
      <c r="J119" s="19" t="n">
        <v>6.53</v>
      </c>
      <c r="K119" s="19" t="n">
        <v>0</v>
      </c>
      <c r="L119" s="19" t="n">
        <v>3.92</v>
      </c>
      <c r="M119" s="19" t="n">
        <v>31.94</v>
      </c>
      <c r="N119" s="19" t="n">
        <v>3.38</v>
      </c>
      <c r="O119" s="19" t="n">
        <v>0</v>
      </c>
      <c r="P119" s="19" t="n">
        <v>0</v>
      </c>
      <c r="Q119" s="19" t="n">
        <v>0.45</v>
      </c>
      <c r="R119" s="19" t="n">
        <v>3.47</v>
      </c>
      <c r="S119" s="19" t="n">
        <v>256.38</v>
      </c>
      <c r="T119" s="19" t="n">
        <v>916.97</v>
      </c>
      <c r="U119" s="19" t="n">
        <v>33.31</v>
      </c>
      <c r="V119" s="19" t="n">
        <v>48.87</v>
      </c>
      <c r="W119" s="19" t="n">
        <v>178.07</v>
      </c>
      <c r="X119" s="19" t="n">
        <v>2.27</v>
      </c>
      <c r="Y119" s="19" t="n">
        <v>57.75</v>
      </c>
      <c r="Z119" s="19" t="n">
        <v>62.4</v>
      </c>
      <c r="AA119" s="19" t="n">
        <v>109.61</v>
      </c>
      <c r="AB119" s="19" t="n">
        <v>3.13</v>
      </c>
      <c r="AC119" s="19" t="n">
        <v>0.21</v>
      </c>
      <c r="AD119" s="19" t="n">
        <v>0.19</v>
      </c>
      <c r="AE119" s="19" t="n">
        <v>5.45</v>
      </c>
      <c r="AF119" s="19" t="n">
        <v>9.89</v>
      </c>
      <c r="AG119" s="19" t="n">
        <v>16.31</v>
      </c>
      <c r="AH119" s="19" t="n">
        <v>0</v>
      </c>
      <c r="AI119" s="19" t="n">
        <v>497.24</v>
      </c>
      <c r="AJ119" s="19" t="n">
        <v>564.09</v>
      </c>
      <c r="AK119" s="19" t="n">
        <v>805.27</v>
      </c>
      <c r="AL119" s="19" t="n">
        <v>977.31</v>
      </c>
      <c r="AM119" s="19" t="n">
        <v>236.17</v>
      </c>
      <c r="AN119" s="19" t="n">
        <v>484.73</v>
      </c>
      <c r="AO119" s="19" t="n">
        <v>37.11</v>
      </c>
      <c r="AP119" s="19" t="n">
        <v>484.32</v>
      </c>
      <c r="AQ119" s="19" t="n">
        <v>102.31</v>
      </c>
      <c r="AR119" s="19" t="n">
        <v>278.01</v>
      </c>
      <c r="AS119" s="19" t="n">
        <v>124.37</v>
      </c>
      <c r="AT119" s="19" t="n">
        <v>245.47</v>
      </c>
      <c r="AU119" s="19" t="n">
        <v>72.27</v>
      </c>
      <c r="AV119" s="19" t="n">
        <v>388.6</v>
      </c>
      <c r="AW119" s="19" t="n">
        <v>0</v>
      </c>
      <c r="AX119" s="19" t="n">
        <v>54.68</v>
      </c>
      <c r="AY119" s="19" t="n">
        <v>49.87</v>
      </c>
      <c r="AZ119" s="19" t="n">
        <v>336.98</v>
      </c>
      <c r="BA119" s="19" t="n">
        <v>121.82</v>
      </c>
      <c r="BB119" s="19" t="n">
        <v>0.27</v>
      </c>
      <c r="BC119" s="19" t="n">
        <v>0.06</v>
      </c>
      <c r="BD119" s="19" t="n">
        <v>0.05</v>
      </c>
      <c r="BE119" s="19" t="n">
        <v>0.14</v>
      </c>
      <c r="BF119" s="19" t="n">
        <v>0.18</v>
      </c>
      <c r="BG119" s="19" t="n">
        <v>0.58</v>
      </c>
      <c r="BH119" s="19" t="n">
        <v>0</v>
      </c>
      <c r="BI119" s="19" t="n">
        <v>2.15</v>
      </c>
      <c r="BJ119" s="19" t="n">
        <v>0</v>
      </c>
      <c r="BK119" s="19" t="n">
        <v>0.73</v>
      </c>
      <c r="BL119" s="19" t="n">
        <v>0.01</v>
      </c>
      <c r="BM119" s="19" t="n">
        <v>0.03</v>
      </c>
      <c r="BN119" s="19" t="n">
        <v>0</v>
      </c>
      <c r="BO119" s="19" t="n">
        <v>0</v>
      </c>
      <c r="BP119" s="19" t="n">
        <v>0.22</v>
      </c>
      <c r="BQ119" s="19" t="n">
        <v>2.82</v>
      </c>
      <c r="BR119" s="19" t="n">
        <v>0</v>
      </c>
      <c r="BS119" s="19" t="n">
        <v>0</v>
      </c>
      <c r="BT119" s="19" t="n">
        <v>2.49</v>
      </c>
      <c r="BU119" s="19" t="n">
        <v>0.01</v>
      </c>
      <c r="BV119" s="19" t="n">
        <v>0</v>
      </c>
      <c r="BW119" s="19" t="n">
        <v>0</v>
      </c>
      <c r="BX119" s="19" t="n">
        <v>0</v>
      </c>
      <c r="BY119" s="19" t="n">
        <v>0</v>
      </c>
      <c r="BZ119" s="19" t="n">
        <v>196.75</v>
      </c>
      <c r="CB119" s="19" t="n">
        <v>68.15</v>
      </c>
      <c r="CD119" s="19" t="n">
        <v>0</v>
      </c>
      <c r="CE119" s="19" t="n">
        <v>0</v>
      </c>
      <c r="CF119" s="19" t="n">
        <v>0</v>
      </c>
      <c r="CG119" s="19" t="n">
        <v>0</v>
      </c>
      <c r="CH119" s="19" t="n">
        <v>0</v>
      </c>
      <c r="CI119" s="19" t="n">
        <v>0</v>
      </c>
    </row>
    <row r="120" s="19" customFormat="true" ht="15" hidden="false" customHeight="false" outlineLevel="0" collapsed="false">
      <c r="A120" s="19" t="str">
        <f aca="false">"-"</f>
        <v>-</v>
      </c>
      <c r="B120" s="19" t="s">
        <v>118</v>
      </c>
      <c r="C120" s="20" t="str">
        <f aca="false">"200"</f>
        <v>200</v>
      </c>
      <c r="D120" s="20" t="n">
        <v>1</v>
      </c>
      <c r="E120" s="20" t="n">
        <v>0.2</v>
      </c>
      <c r="F120" s="20" t="n">
        <v>20.6</v>
      </c>
      <c r="G120" s="20" t="n">
        <v>86.48</v>
      </c>
      <c r="H120" s="19" t="n">
        <v>0</v>
      </c>
      <c r="I120" s="19" t="n">
        <v>0</v>
      </c>
      <c r="J120" s="19" t="n">
        <v>0</v>
      </c>
      <c r="K120" s="19" t="n">
        <v>0</v>
      </c>
      <c r="L120" s="19" t="n">
        <v>19.8</v>
      </c>
      <c r="M120" s="19" t="n">
        <v>0.4</v>
      </c>
      <c r="N120" s="19" t="n">
        <v>0.4</v>
      </c>
      <c r="O120" s="19" t="n">
        <v>0</v>
      </c>
      <c r="P120" s="19" t="n">
        <v>0</v>
      </c>
      <c r="Q120" s="19" t="n">
        <v>1</v>
      </c>
      <c r="R120" s="19" t="n">
        <v>0.6</v>
      </c>
      <c r="S120" s="19" t="n">
        <v>52</v>
      </c>
      <c r="T120" s="19" t="n">
        <v>240</v>
      </c>
      <c r="U120" s="19" t="n">
        <v>14</v>
      </c>
      <c r="V120" s="19" t="n">
        <v>8</v>
      </c>
      <c r="W120" s="19" t="n">
        <v>14</v>
      </c>
      <c r="X120" s="19" t="n">
        <v>2.8</v>
      </c>
      <c r="Y120" s="19" t="n">
        <v>0</v>
      </c>
      <c r="Z120" s="19" t="n">
        <v>0</v>
      </c>
      <c r="AA120" s="19" t="n">
        <v>0</v>
      </c>
      <c r="AB120" s="19" t="n">
        <v>0.2</v>
      </c>
      <c r="AC120" s="19" t="n">
        <v>0.02</v>
      </c>
      <c r="AD120" s="19" t="n">
        <v>0.02</v>
      </c>
      <c r="AE120" s="19" t="n">
        <v>0.2</v>
      </c>
      <c r="AF120" s="19" t="n">
        <v>0.4</v>
      </c>
      <c r="AG120" s="19" t="n">
        <v>4</v>
      </c>
      <c r="AH120" s="19" t="n">
        <v>0.4</v>
      </c>
      <c r="AI120" s="19" t="n">
        <v>0</v>
      </c>
      <c r="AJ120" s="19" t="n">
        <v>0</v>
      </c>
      <c r="AK120" s="19" t="n">
        <v>28</v>
      </c>
      <c r="AL120" s="19" t="n">
        <v>28</v>
      </c>
      <c r="AM120" s="19" t="n">
        <v>4</v>
      </c>
      <c r="AN120" s="19" t="n">
        <v>16</v>
      </c>
      <c r="AO120" s="19" t="n">
        <v>4</v>
      </c>
      <c r="AP120" s="19" t="n">
        <v>14</v>
      </c>
      <c r="AQ120" s="19" t="n">
        <v>26</v>
      </c>
      <c r="AR120" s="19" t="n">
        <v>16</v>
      </c>
      <c r="AS120" s="19" t="n">
        <v>116</v>
      </c>
      <c r="AT120" s="19" t="n">
        <v>10</v>
      </c>
      <c r="AU120" s="19" t="n">
        <v>22</v>
      </c>
      <c r="AV120" s="19" t="n">
        <v>64</v>
      </c>
      <c r="AW120" s="19" t="n">
        <v>0</v>
      </c>
      <c r="AX120" s="19" t="n">
        <v>20</v>
      </c>
      <c r="AY120" s="19" t="n">
        <v>24</v>
      </c>
      <c r="AZ120" s="19" t="n">
        <v>10</v>
      </c>
      <c r="BA120" s="19" t="n">
        <v>8</v>
      </c>
      <c r="BB120" s="19" t="n">
        <v>0</v>
      </c>
      <c r="BC120" s="19" t="n">
        <v>0</v>
      </c>
      <c r="BD120" s="19" t="n">
        <v>0</v>
      </c>
      <c r="BE120" s="19" t="n">
        <v>0</v>
      </c>
      <c r="BF120" s="19" t="n">
        <v>0</v>
      </c>
      <c r="BG120" s="19" t="n">
        <v>0</v>
      </c>
      <c r="BH120" s="19" t="n">
        <v>0</v>
      </c>
      <c r="BI120" s="19" t="n">
        <v>0</v>
      </c>
      <c r="BJ120" s="19" t="n">
        <v>0</v>
      </c>
      <c r="BK120" s="19" t="n">
        <v>0</v>
      </c>
      <c r="BL120" s="19" t="n">
        <v>0</v>
      </c>
      <c r="BM120" s="19" t="n">
        <v>0</v>
      </c>
      <c r="BN120" s="19" t="n">
        <v>0</v>
      </c>
      <c r="BO120" s="19" t="n">
        <v>0</v>
      </c>
      <c r="BP120" s="19" t="n">
        <v>0</v>
      </c>
      <c r="BQ120" s="19" t="n">
        <v>0</v>
      </c>
      <c r="BR120" s="19" t="n">
        <v>0</v>
      </c>
      <c r="BS120" s="19" t="n">
        <v>0</v>
      </c>
      <c r="BT120" s="19" t="n">
        <v>0</v>
      </c>
      <c r="BU120" s="19" t="n">
        <v>0</v>
      </c>
      <c r="BV120" s="19" t="n">
        <v>0</v>
      </c>
      <c r="BW120" s="19" t="n">
        <v>0</v>
      </c>
      <c r="BX120" s="19" t="n">
        <v>0</v>
      </c>
      <c r="BY120" s="19" t="n">
        <v>0</v>
      </c>
      <c r="BZ120" s="19" t="n">
        <v>176.2</v>
      </c>
      <c r="CB120" s="19" t="n">
        <v>0</v>
      </c>
      <c r="CD120" s="19" t="n">
        <v>0</v>
      </c>
      <c r="CE120" s="19" t="n">
        <v>0</v>
      </c>
      <c r="CF120" s="19" t="n">
        <v>0</v>
      </c>
      <c r="CG120" s="19" t="n">
        <v>0</v>
      </c>
      <c r="CH120" s="19" t="n">
        <v>0</v>
      </c>
      <c r="CI120" s="19" t="n">
        <v>0</v>
      </c>
    </row>
    <row r="121" s="21" customFormat="true" ht="15" hidden="false" customHeight="false" outlineLevel="0" collapsed="false">
      <c r="A121" s="21" t="str">
        <f aca="false">"-"</f>
        <v>-</v>
      </c>
      <c r="B121" s="21" t="s">
        <v>87</v>
      </c>
      <c r="C121" s="22" t="str">
        <f aca="false">"80"</f>
        <v>80</v>
      </c>
      <c r="D121" s="22" t="n">
        <v>5.29</v>
      </c>
      <c r="E121" s="22" t="n">
        <v>0.53</v>
      </c>
      <c r="F121" s="22" t="n">
        <v>37.52</v>
      </c>
      <c r="G121" s="22" t="n">
        <v>179.1208</v>
      </c>
      <c r="H121" s="21" t="n">
        <v>0</v>
      </c>
      <c r="I121" s="21" t="n">
        <v>0</v>
      </c>
      <c r="J121" s="21" t="n">
        <v>0</v>
      </c>
      <c r="K121" s="21" t="n">
        <v>0</v>
      </c>
      <c r="L121" s="21" t="n">
        <v>0.88</v>
      </c>
      <c r="M121" s="21" t="n">
        <v>36.48</v>
      </c>
      <c r="N121" s="21" t="n">
        <v>0.16</v>
      </c>
      <c r="O121" s="21" t="n">
        <v>0</v>
      </c>
      <c r="P121" s="21" t="n">
        <v>0</v>
      </c>
      <c r="Q121" s="21" t="n">
        <v>0</v>
      </c>
      <c r="R121" s="21" t="n">
        <v>1.44</v>
      </c>
      <c r="S121" s="21" t="n">
        <v>0</v>
      </c>
      <c r="T121" s="21" t="n">
        <v>0</v>
      </c>
      <c r="U121" s="21" t="n">
        <v>0</v>
      </c>
      <c r="V121" s="21" t="n">
        <v>0</v>
      </c>
      <c r="W121" s="21" t="n">
        <v>0</v>
      </c>
      <c r="X121" s="21" t="n">
        <v>0</v>
      </c>
      <c r="Y121" s="21" t="n">
        <v>0</v>
      </c>
      <c r="Z121" s="21" t="n">
        <v>0</v>
      </c>
      <c r="AA121" s="21" t="n">
        <v>0</v>
      </c>
      <c r="AB121" s="21" t="n">
        <v>0</v>
      </c>
      <c r="AC121" s="21" t="n">
        <v>0</v>
      </c>
      <c r="AD121" s="21" t="n">
        <v>0</v>
      </c>
      <c r="AE121" s="21" t="n">
        <v>0</v>
      </c>
      <c r="AF121" s="21" t="n">
        <v>0</v>
      </c>
      <c r="AG121" s="21" t="n">
        <v>0</v>
      </c>
      <c r="AH121" s="21" t="n">
        <v>0</v>
      </c>
      <c r="AI121" s="21" t="n">
        <v>255.43</v>
      </c>
      <c r="AJ121" s="21" t="n">
        <v>265.87</v>
      </c>
      <c r="AK121" s="21" t="n">
        <v>407.16</v>
      </c>
      <c r="AL121" s="21" t="n">
        <v>135.02</v>
      </c>
      <c r="AM121" s="21" t="n">
        <v>80.04</v>
      </c>
      <c r="AN121" s="21" t="n">
        <v>160.08</v>
      </c>
      <c r="AO121" s="21" t="n">
        <v>60.55</v>
      </c>
      <c r="AP121" s="21" t="n">
        <v>289.54</v>
      </c>
      <c r="AQ121" s="21" t="n">
        <v>179.57</v>
      </c>
      <c r="AR121" s="21" t="n">
        <v>250.56</v>
      </c>
      <c r="AS121" s="21" t="n">
        <v>206.71</v>
      </c>
      <c r="AT121" s="21" t="n">
        <v>108.58</v>
      </c>
      <c r="AU121" s="21" t="n">
        <v>192.1</v>
      </c>
      <c r="AV121" s="21" t="n">
        <v>1606.37</v>
      </c>
      <c r="AW121" s="21" t="n">
        <v>0</v>
      </c>
      <c r="AX121" s="21" t="n">
        <v>523.39</v>
      </c>
      <c r="AY121" s="21" t="n">
        <v>227.59</v>
      </c>
      <c r="AZ121" s="21" t="n">
        <v>151.03</v>
      </c>
      <c r="BA121" s="21" t="n">
        <v>119.71</v>
      </c>
      <c r="BB121" s="21" t="n">
        <v>0</v>
      </c>
      <c r="BC121" s="21" t="n">
        <v>0</v>
      </c>
      <c r="BD121" s="21" t="n">
        <v>0</v>
      </c>
      <c r="BE121" s="21" t="n">
        <v>0</v>
      </c>
      <c r="BF121" s="21" t="n">
        <v>0</v>
      </c>
      <c r="BG121" s="21" t="n">
        <v>0</v>
      </c>
      <c r="BH121" s="21" t="n">
        <v>0</v>
      </c>
      <c r="BI121" s="21" t="n">
        <v>0.06</v>
      </c>
      <c r="BJ121" s="21" t="n">
        <v>0</v>
      </c>
      <c r="BK121" s="21" t="n">
        <v>0.01</v>
      </c>
      <c r="BL121" s="21" t="n">
        <v>0</v>
      </c>
      <c r="BM121" s="21" t="n">
        <v>0</v>
      </c>
      <c r="BN121" s="21" t="n">
        <v>0</v>
      </c>
      <c r="BO121" s="21" t="n">
        <v>0</v>
      </c>
      <c r="BP121" s="21" t="n">
        <v>0.01</v>
      </c>
      <c r="BQ121" s="21" t="n">
        <v>0.05</v>
      </c>
      <c r="BR121" s="21" t="n">
        <v>0</v>
      </c>
      <c r="BS121" s="21" t="n">
        <v>0</v>
      </c>
      <c r="BT121" s="21" t="n">
        <v>0.22</v>
      </c>
      <c r="BU121" s="21" t="n">
        <v>0.01</v>
      </c>
      <c r="BV121" s="21" t="n">
        <v>0</v>
      </c>
      <c r="BW121" s="21" t="n">
        <v>0</v>
      </c>
      <c r="BX121" s="21" t="n">
        <v>0</v>
      </c>
      <c r="BY121" s="21" t="n">
        <v>0</v>
      </c>
      <c r="BZ121" s="21" t="n">
        <v>31.28</v>
      </c>
      <c r="CB121" s="21" t="n">
        <v>0</v>
      </c>
      <c r="CD121" s="21" t="n">
        <v>0</v>
      </c>
      <c r="CE121" s="21" t="n">
        <v>0</v>
      </c>
      <c r="CF121" s="21" t="n">
        <v>0</v>
      </c>
      <c r="CG121" s="21" t="n">
        <v>0</v>
      </c>
      <c r="CH121" s="21" t="n">
        <v>0</v>
      </c>
      <c r="CI121" s="21" t="n">
        <v>0</v>
      </c>
    </row>
    <row r="122" s="23" customFormat="true" ht="14.25" hidden="false" customHeight="false" outlineLevel="0" collapsed="false">
      <c r="B122" s="23" t="s">
        <v>88</v>
      </c>
      <c r="C122" s="24"/>
      <c r="D122" s="24" t="n">
        <v>19.03</v>
      </c>
      <c r="E122" s="24" t="n">
        <v>17.72</v>
      </c>
      <c r="F122" s="24" t="n">
        <v>99.9</v>
      </c>
      <c r="G122" s="24" t="n">
        <v>633.1</v>
      </c>
      <c r="H122" s="23" t="n">
        <v>8.69</v>
      </c>
      <c r="I122" s="23" t="n">
        <v>3.9</v>
      </c>
      <c r="J122" s="23" t="n">
        <v>6.53</v>
      </c>
      <c r="K122" s="23" t="n">
        <v>0</v>
      </c>
      <c r="L122" s="23" t="n">
        <v>26.31</v>
      </c>
      <c r="M122" s="23" t="n">
        <v>68.96</v>
      </c>
      <c r="N122" s="23" t="n">
        <v>4.63</v>
      </c>
      <c r="O122" s="23" t="n">
        <v>0</v>
      </c>
      <c r="P122" s="23" t="n">
        <v>0</v>
      </c>
      <c r="Q122" s="23" t="n">
        <v>1.84</v>
      </c>
      <c r="R122" s="23" t="n">
        <v>5.86</v>
      </c>
      <c r="S122" s="23" t="n">
        <v>309.85</v>
      </c>
      <c r="T122" s="23" t="n">
        <v>1299.07</v>
      </c>
      <c r="U122" s="23" t="n">
        <v>54.17</v>
      </c>
      <c r="V122" s="23" t="n">
        <v>66.67</v>
      </c>
      <c r="W122" s="23" t="n">
        <v>204.81</v>
      </c>
      <c r="X122" s="23" t="n">
        <v>5.51</v>
      </c>
      <c r="Y122" s="23" t="n">
        <v>57.75</v>
      </c>
      <c r="Z122" s="23" t="n">
        <v>454.4</v>
      </c>
      <c r="AA122" s="23" t="n">
        <v>176.11</v>
      </c>
      <c r="AB122" s="23" t="n">
        <v>3.68</v>
      </c>
      <c r="AC122" s="23" t="n">
        <v>0.26</v>
      </c>
      <c r="AD122" s="23" t="n">
        <v>0.23</v>
      </c>
      <c r="AE122" s="23" t="n">
        <v>5.89</v>
      </c>
      <c r="AF122" s="23" t="n">
        <v>10.64</v>
      </c>
      <c r="AG122" s="23" t="n">
        <v>32.56</v>
      </c>
      <c r="AH122" s="23" t="n">
        <v>0.4</v>
      </c>
      <c r="AI122" s="23" t="n">
        <v>764.44</v>
      </c>
      <c r="AJ122" s="23" t="n">
        <v>842.7</v>
      </c>
      <c r="AK122" s="23" t="n">
        <v>1258.07</v>
      </c>
      <c r="AL122" s="23" t="n">
        <v>1159.93</v>
      </c>
      <c r="AM122" s="23" t="n">
        <v>323.64</v>
      </c>
      <c r="AN122" s="23" t="n">
        <v>675.02</v>
      </c>
      <c r="AO122" s="23" t="n">
        <v>105.59</v>
      </c>
      <c r="AP122" s="23" t="n">
        <v>800.11</v>
      </c>
      <c r="AQ122" s="23" t="n">
        <v>321.11</v>
      </c>
      <c r="AR122" s="23" t="n">
        <v>555.84</v>
      </c>
      <c r="AS122" s="23" t="n">
        <v>514.7</v>
      </c>
      <c r="AT122" s="23" t="n">
        <v>371.89</v>
      </c>
      <c r="AU122" s="23" t="n">
        <v>296.17</v>
      </c>
      <c r="AV122" s="23" t="n">
        <v>2310.82</v>
      </c>
      <c r="AW122" s="23" t="n">
        <v>0</v>
      </c>
      <c r="AX122" s="23" t="n">
        <v>607.38</v>
      </c>
      <c r="AY122" s="23" t="n">
        <v>314.21</v>
      </c>
      <c r="AZ122" s="23" t="n">
        <v>510.26</v>
      </c>
      <c r="BA122" s="23" t="n">
        <v>251.98</v>
      </c>
      <c r="BB122" s="23" t="n">
        <v>0.27</v>
      </c>
      <c r="BC122" s="23" t="n">
        <v>0.06</v>
      </c>
      <c r="BD122" s="23" t="n">
        <v>0.05</v>
      </c>
      <c r="BE122" s="23" t="n">
        <v>0.14</v>
      </c>
      <c r="BF122" s="23" t="n">
        <v>0.18</v>
      </c>
      <c r="BG122" s="23" t="n">
        <v>0.58</v>
      </c>
      <c r="BH122" s="23" t="n">
        <v>0</v>
      </c>
      <c r="BI122" s="23" t="n">
        <v>2.21</v>
      </c>
      <c r="BJ122" s="23" t="n">
        <v>0</v>
      </c>
      <c r="BK122" s="23" t="n">
        <v>0.74</v>
      </c>
      <c r="BL122" s="23" t="n">
        <v>0.01</v>
      </c>
      <c r="BM122" s="23" t="n">
        <v>0.03</v>
      </c>
      <c r="BN122" s="23" t="n">
        <v>0</v>
      </c>
      <c r="BO122" s="23" t="n">
        <v>0</v>
      </c>
      <c r="BP122" s="23" t="n">
        <v>0.22</v>
      </c>
      <c r="BQ122" s="23" t="n">
        <v>2.87</v>
      </c>
      <c r="BR122" s="23" t="n">
        <v>0</v>
      </c>
      <c r="BS122" s="23" t="n">
        <v>0</v>
      </c>
      <c r="BT122" s="23" t="n">
        <v>2.71</v>
      </c>
      <c r="BU122" s="23" t="n">
        <v>0.02</v>
      </c>
      <c r="BV122" s="23" t="n">
        <v>0</v>
      </c>
      <c r="BW122" s="23" t="n">
        <v>0</v>
      </c>
      <c r="BX122" s="23" t="n">
        <v>0</v>
      </c>
      <c r="BY122" s="23" t="n">
        <v>0</v>
      </c>
      <c r="BZ122" s="23" t="n">
        <v>450.23</v>
      </c>
      <c r="CA122" s="23" t="n">
        <f aca="false">$G$122/$G$132*100</f>
        <v>36.4594431167036</v>
      </c>
      <c r="CB122" s="23" t="n">
        <v>133.48</v>
      </c>
      <c r="CD122" s="23" t="n">
        <v>0</v>
      </c>
      <c r="CE122" s="23" t="n">
        <v>0</v>
      </c>
      <c r="CF122" s="23" t="n">
        <v>0</v>
      </c>
      <c r="CG122" s="23" t="n">
        <v>0</v>
      </c>
      <c r="CH122" s="23" t="n">
        <v>0</v>
      </c>
      <c r="CI122" s="23" t="n">
        <v>0</v>
      </c>
    </row>
    <row r="123" s="13" customFormat="true" ht="15" hidden="false" customHeight="false" outlineLevel="0" collapsed="false">
      <c r="B123" s="13" t="s">
        <v>89</v>
      </c>
      <c r="C123" s="18"/>
      <c r="D123" s="18"/>
      <c r="E123" s="18"/>
      <c r="F123" s="18"/>
      <c r="G123" s="18"/>
    </row>
    <row r="124" s="19" customFormat="true" ht="15" hidden="false" customHeight="false" outlineLevel="0" collapsed="false">
      <c r="A124" s="19" t="str">
        <f aca="false">"71"</f>
        <v>71</v>
      </c>
      <c r="B124" s="19" t="s">
        <v>173</v>
      </c>
      <c r="C124" s="20" t="str">
        <f aca="false">"100"</f>
        <v>100</v>
      </c>
      <c r="D124" s="20" t="n">
        <v>1.43</v>
      </c>
      <c r="E124" s="20" t="n">
        <v>9.96</v>
      </c>
      <c r="F124" s="20" t="n">
        <v>7.37</v>
      </c>
      <c r="G124" s="20" t="n">
        <v>122.24337769</v>
      </c>
      <c r="H124" s="19" t="n">
        <v>1.25</v>
      </c>
      <c r="I124" s="19" t="n">
        <v>6.5</v>
      </c>
      <c r="J124" s="19" t="n">
        <v>0</v>
      </c>
      <c r="K124" s="19" t="n">
        <v>0</v>
      </c>
      <c r="L124" s="19" t="n">
        <v>3.58</v>
      </c>
      <c r="M124" s="19" t="n">
        <v>2.24</v>
      </c>
      <c r="N124" s="19" t="n">
        <v>1.55</v>
      </c>
      <c r="O124" s="19" t="n">
        <v>0</v>
      </c>
      <c r="P124" s="19" t="n">
        <v>0</v>
      </c>
      <c r="Q124" s="19" t="n">
        <v>0.34</v>
      </c>
      <c r="R124" s="19" t="n">
        <v>1.57</v>
      </c>
      <c r="S124" s="19" t="n">
        <v>307.5</v>
      </c>
      <c r="T124" s="19" t="n">
        <v>141.96</v>
      </c>
      <c r="U124" s="19" t="n">
        <v>22.54</v>
      </c>
      <c r="V124" s="19" t="n">
        <v>12.9</v>
      </c>
      <c r="W124" s="19" t="n">
        <v>27.67</v>
      </c>
      <c r="X124" s="19" t="n">
        <v>0.55</v>
      </c>
      <c r="Y124" s="19" t="n">
        <v>0</v>
      </c>
      <c r="Z124" s="19" t="n">
        <v>1010.32</v>
      </c>
      <c r="AA124" s="19" t="n">
        <v>202.07</v>
      </c>
      <c r="AB124" s="19" t="n">
        <v>4.52</v>
      </c>
      <c r="AC124" s="19" t="n">
        <v>0.02</v>
      </c>
      <c r="AD124" s="19" t="n">
        <v>0.02</v>
      </c>
      <c r="AE124" s="19" t="n">
        <v>0.2</v>
      </c>
      <c r="AF124" s="19" t="n">
        <v>0.37</v>
      </c>
      <c r="AG124" s="19" t="n">
        <v>7.02</v>
      </c>
      <c r="AH124" s="19" t="n">
        <v>0</v>
      </c>
      <c r="AI124" s="19" t="n">
        <v>15.79</v>
      </c>
      <c r="AJ124" s="19" t="n">
        <v>15.19</v>
      </c>
      <c r="AK124" s="19" t="n">
        <v>18.38</v>
      </c>
      <c r="AL124" s="19" t="n">
        <v>20.91</v>
      </c>
      <c r="AM124" s="19" t="n">
        <v>4.67</v>
      </c>
      <c r="AN124" s="19" t="n">
        <v>13.88</v>
      </c>
      <c r="AO124" s="19" t="n">
        <v>3.4</v>
      </c>
      <c r="AP124" s="19" t="n">
        <v>12.02</v>
      </c>
      <c r="AQ124" s="19" t="n">
        <v>10.38</v>
      </c>
      <c r="AR124" s="19" t="n">
        <v>14.59</v>
      </c>
      <c r="AS124" s="19" t="n">
        <v>60.86</v>
      </c>
      <c r="AT124" s="19" t="n">
        <v>3.4</v>
      </c>
      <c r="AU124" s="19" t="n">
        <v>8.31</v>
      </c>
      <c r="AV124" s="19" t="n">
        <v>62.29</v>
      </c>
      <c r="AW124" s="19" t="n">
        <v>0</v>
      </c>
      <c r="AX124" s="19" t="n">
        <v>9.72</v>
      </c>
      <c r="AY124" s="19" t="n">
        <v>12.35</v>
      </c>
      <c r="AZ124" s="19" t="n">
        <v>9.04</v>
      </c>
      <c r="BA124" s="19" t="n">
        <v>3.33</v>
      </c>
      <c r="BB124" s="19" t="n">
        <v>0</v>
      </c>
      <c r="BC124" s="19" t="n">
        <v>0</v>
      </c>
      <c r="BD124" s="19" t="n">
        <v>0</v>
      </c>
      <c r="BE124" s="19" t="n">
        <v>0</v>
      </c>
      <c r="BF124" s="19" t="n">
        <v>0</v>
      </c>
      <c r="BG124" s="19" t="n">
        <v>0</v>
      </c>
      <c r="BH124" s="19" t="n">
        <v>0</v>
      </c>
      <c r="BI124" s="19" t="n">
        <v>0.61</v>
      </c>
      <c r="BJ124" s="19" t="n">
        <v>0</v>
      </c>
      <c r="BK124" s="19" t="n">
        <v>0.4</v>
      </c>
      <c r="BL124" s="19" t="n">
        <v>0.03</v>
      </c>
      <c r="BM124" s="19" t="n">
        <v>0.07</v>
      </c>
      <c r="BN124" s="19" t="n">
        <v>0</v>
      </c>
      <c r="BO124" s="19" t="n">
        <v>0</v>
      </c>
      <c r="BP124" s="19" t="n">
        <v>0</v>
      </c>
      <c r="BQ124" s="19" t="n">
        <v>2.33</v>
      </c>
      <c r="BR124" s="19" t="n">
        <v>0</v>
      </c>
      <c r="BS124" s="19" t="n">
        <v>0</v>
      </c>
      <c r="BT124" s="19" t="n">
        <v>5.79</v>
      </c>
      <c r="BU124" s="19" t="n">
        <v>0</v>
      </c>
      <c r="BV124" s="19" t="n">
        <v>0</v>
      </c>
      <c r="BW124" s="19" t="n">
        <v>0</v>
      </c>
      <c r="BX124" s="19" t="n">
        <v>0</v>
      </c>
      <c r="BY124" s="19" t="n">
        <v>0</v>
      </c>
      <c r="BZ124" s="19" t="n">
        <v>81.25</v>
      </c>
      <c r="CB124" s="19" t="n">
        <v>168.39</v>
      </c>
      <c r="CD124" s="19" t="n">
        <v>0</v>
      </c>
      <c r="CE124" s="19" t="n">
        <v>0</v>
      </c>
      <c r="CF124" s="19" t="n">
        <v>0</v>
      </c>
      <c r="CG124" s="19" t="n">
        <v>0</v>
      </c>
      <c r="CH124" s="19" t="n">
        <v>0</v>
      </c>
      <c r="CI124" s="19" t="n">
        <v>0</v>
      </c>
    </row>
    <row r="125" s="19" customFormat="true" ht="15" hidden="false" customHeight="false" outlineLevel="0" collapsed="false">
      <c r="A125" s="19" t="str">
        <f aca="false">"135"</f>
        <v>135</v>
      </c>
      <c r="B125" s="19" t="s">
        <v>196</v>
      </c>
      <c r="C125" s="20" t="str">
        <f aca="false">"250/10"</f>
        <v>250/10</v>
      </c>
      <c r="D125" s="20" t="n">
        <v>2.19</v>
      </c>
      <c r="E125" s="20" t="n">
        <v>6.51</v>
      </c>
      <c r="F125" s="20" t="n">
        <v>13.48</v>
      </c>
      <c r="G125" s="20" t="n">
        <v>118.27296624</v>
      </c>
      <c r="H125" s="19" t="n">
        <v>4.08</v>
      </c>
      <c r="I125" s="19" t="n">
        <v>0.13</v>
      </c>
      <c r="J125" s="19" t="n">
        <v>4.08</v>
      </c>
      <c r="K125" s="19" t="n">
        <v>0</v>
      </c>
      <c r="L125" s="19" t="n">
        <v>3.76</v>
      </c>
      <c r="M125" s="19" t="n">
        <v>7.71</v>
      </c>
      <c r="N125" s="19" t="n">
        <v>2.01</v>
      </c>
      <c r="O125" s="19" t="n">
        <v>0</v>
      </c>
      <c r="P125" s="19" t="n">
        <v>0</v>
      </c>
      <c r="Q125" s="19" t="n">
        <v>0.31</v>
      </c>
      <c r="R125" s="19" t="n">
        <v>1.6</v>
      </c>
      <c r="S125" s="19" t="n">
        <v>233.06</v>
      </c>
      <c r="T125" s="19" t="n">
        <v>412.99</v>
      </c>
      <c r="U125" s="19" t="n">
        <v>33.26</v>
      </c>
      <c r="V125" s="19" t="n">
        <v>22.22</v>
      </c>
      <c r="W125" s="19" t="n">
        <v>56.84</v>
      </c>
      <c r="X125" s="19" t="n">
        <v>0.83</v>
      </c>
      <c r="Y125" s="19" t="n">
        <v>46.28</v>
      </c>
      <c r="Z125" s="19" t="n">
        <v>1182.17</v>
      </c>
      <c r="AA125" s="19" t="n">
        <v>264.94</v>
      </c>
      <c r="AB125" s="19" t="n">
        <v>0.25</v>
      </c>
      <c r="AC125" s="19" t="n">
        <v>0.08</v>
      </c>
      <c r="AD125" s="19" t="n">
        <v>0.07</v>
      </c>
      <c r="AE125" s="19" t="n">
        <v>0.86</v>
      </c>
      <c r="AF125" s="19" t="n">
        <v>1.47</v>
      </c>
      <c r="AG125" s="19" t="n">
        <v>8.87</v>
      </c>
      <c r="AH125" s="19" t="n">
        <v>0</v>
      </c>
      <c r="AI125" s="19" t="n">
        <v>58.91</v>
      </c>
      <c r="AJ125" s="19" t="n">
        <v>61</v>
      </c>
      <c r="AK125" s="19" t="n">
        <v>85.67</v>
      </c>
      <c r="AL125" s="19" t="n">
        <v>84.4</v>
      </c>
      <c r="AM125" s="19" t="n">
        <v>19.62</v>
      </c>
      <c r="AN125" s="19" t="n">
        <v>56.77</v>
      </c>
      <c r="AO125" s="19" t="n">
        <v>20.52</v>
      </c>
      <c r="AP125" s="19" t="n">
        <v>58.2</v>
      </c>
      <c r="AQ125" s="19" t="n">
        <v>61.46</v>
      </c>
      <c r="AR125" s="19" t="n">
        <v>131.84</v>
      </c>
      <c r="AS125" s="19" t="n">
        <v>124.65</v>
      </c>
      <c r="AT125" s="19" t="n">
        <v>20.63</v>
      </c>
      <c r="AU125" s="19" t="n">
        <v>47.24</v>
      </c>
      <c r="AV125" s="19" t="n">
        <v>225.21</v>
      </c>
      <c r="AW125" s="19" t="n">
        <v>0</v>
      </c>
      <c r="AX125" s="19" t="n">
        <v>44.38</v>
      </c>
      <c r="AY125" s="19" t="n">
        <v>44.18</v>
      </c>
      <c r="AZ125" s="19" t="n">
        <v>36.8</v>
      </c>
      <c r="BA125" s="19" t="n">
        <v>14.6</v>
      </c>
      <c r="BB125" s="19" t="n">
        <v>0.19</v>
      </c>
      <c r="BC125" s="19" t="n">
        <v>0.04</v>
      </c>
      <c r="BD125" s="19" t="n">
        <v>0.04</v>
      </c>
      <c r="BE125" s="19" t="n">
        <v>0.1</v>
      </c>
      <c r="BF125" s="19" t="n">
        <v>0.12</v>
      </c>
      <c r="BG125" s="19" t="n">
        <v>0.4</v>
      </c>
      <c r="BH125" s="19" t="n">
        <v>0</v>
      </c>
      <c r="BI125" s="19" t="n">
        <v>1.29</v>
      </c>
      <c r="BJ125" s="19" t="n">
        <v>0</v>
      </c>
      <c r="BK125" s="19" t="n">
        <v>0.39</v>
      </c>
      <c r="BL125" s="19" t="n">
        <v>0</v>
      </c>
      <c r="BM125" s="19" t="n">
        <v>0</v>
      </c>
      <c r="BN125" s="19" t="n">
        <v>0</v>
      </c>
      <c r="BO125" s="19" t="n">
        <v>0</v>
      </c>
      <c r="BP125" s="19" t="n">
        <v>0.15</v>
      </c>
      <c r="BQ125" s="19" t="n">
        <v>1.24</v>
      </c>
      <c r="BR125" s="19" t="n">
        <v>0</v>
      </c>
      <c r="BS125" s="19" t="n">
        <v>0</v>
      </c>
      <c r="BT125" s="19" t="n">
        <v>0.09</v>
      </c>
      <c r="BU125" s="19" t="n">
        <v>0</v>
      </c>
      <c r="BV125" s="19" t="n">
        <v>0</v>
      </c>
      <c r="BW125" s="19" t="n">
        <v>0</v>
      </c>
      <c r="BX125" s="19" t="n">
        <v>0</v>
      </c>
      <c r="BY125" s="19" t="n">
        <v>0</v>
      </c>
      <c r="BZ125" s="19" t="n">
        <v>290.76</v>
      </c>
      <c r="CB125" s="19" t="n">
        <v>243.31</v>
      </c>
      <c r="CD125" s="19" t="n">
        <v>0</v>
      </c>
      <c r="CE125" s="19" t="n">
        <v>0</v>
      </c>
      <c r="CF125" s="19" t="n">
        <v>0</v>
      </c>
      <c r="CG125" s="19" t="n">
        <v>0</v>
      </c>
      <c r="CH125" s="19" t="n">
        <v>0</v>
      </c>
      <c r="CI125" s="19" t="n">
        <v>0</v>
      </c>
    </row>
    <row r="126" s="19" customFormat="true" ht="15" hidden="false" customHeight="false" outlineLevel="0" collapsed="false">
      <c r="A126" s="19" t="str">
        <f aca="false">"451"</f>
        <v>451</v>
      </c>
      <c r="B126" s="19" t="s">
        <v>126</v>
      </c>
      <c r="C126" s="20" t="str">
        <f aca="false">"100"</f>
        <v>100</v>
      </c>
      <c r="D126" s="20" t="n">
        <v>15.44</v>
      </c>
      <c r="E126" s="20" t="n">
        <v>13.6</v>
      </c>
      <c r="F126" s="20" t="n">
        <v>14.18</v>
      </c>
      <c r="G126" s="20" t="n">
        <v>241.34332</v>
      </c>
      <c r="H126" s="19" t="n">
        <v>6.03</v>
      </c>
      <c r="I126" s="19" t="n">
        <v>3.9</v>
      </c>
      <c r="J126" s="19" t="n">
        <v>0</v>
      </c>
      <c r="K126" s="19" t="n">
        <v>0</v>
      </c>
      <c r="L126" s="19" t="n">
        <v>0.45</v>
      </c>
      <c r="M126" s="19" t="n">
        <v>13.24</v>
      </c>
      <c r="N126" s="19" t="n">
        <v>0.49</v>
      </c>
      <c r="O126" s="19" t="n">
        <v>0</v>
      </c>
      <c r="P126" s="19" t="n">
        <v>0</v>
      </c>
      <c r="Q126" s="19" t="n">
        <v>0.07</v>
      </c>
      <c r="R126" s="19" t="n">
        <v>1.82</v>
      </c>
      <c r="S126" s="19" t="n">
        <v>291.92</v>
      </c>
      <c r="T126" s="19" t="n">
        <v>221.25</v>
      </c>
      <c r="U126" s="19" t="n">
        <v>10.85</v>
      </c>
      <c r="V126" s="19" t="n">
        <v>19.01</v>
      </c>
      <c r="W126" s="19" t="n">
        <v>129.29</v>
      </c>
      <c r="X126" s="19" t="n">
        <v>2.23</v>
      </c>
      <c r="Y126" s="19" t="n">
        <v>0</v>
      </c>
      <c r="Z126" s="19" t="n">
        <v>0</v>
      </c>
      <c r="AA126" s="19" t="n">
        <v>0</v>
      </c>
      <c r="AB126" s="19" t="n">
        <v>3.13</v>
      </c>
      <c r="AC126" s="19" t="n">
        <v>0.06</v>
      </c>
      <c r="AD126" s="19" t="n">
        <v>0.11</v>
      </c>
      <c r="AE126" s="19" t="n">
        <v>3.34</v>
      </c>
      <c r="AF126" s="19" t="n">
        <v>6.51</v>
      </c>
      <c r="AG126" s="19" t="n">
        <v>0</v>
      </c>
      <c r="AH126" s="19" t="n">
        <v>0</v>
      </c>
      <c r="AI126" s="19" t="n">
        <v>790.36</v>
      </c>
      <c r="AJ126" s="19" t="n">
        <v>615.07</v>
      </c>
      <c r="AK126" s="19" t="n">
        <v>1139.07</v>
      </c>
      <c r="AL126" s="19" t="n">
        <v>1150.24</v>
      </c>
      <c r="AM126" s="19" t="n">
        <v>332.5</v>
      </c>
      <c r="AN126" s="19" t="n">
        <v>603.84</v>
      </c>
      <c r="AO126" s="19" t="n">
        <v>162.51</v>
      </c>
      <c r="AP126" s="19" t="n">
        <v>630.02</v>
      </c>
      <c r="AQ126" s="19" t="n">
        <v>807.58</v>
      </c>
      <c r="AR126" s="19" t="n">
        <v>794.79</v>
      </c>
      <c r="AS126" s="19" t="n">
        <v>1295.8</v>
      </c>
      <c r="AT126" s="19" t="n">
        <v>525.81</v>
      </c>
      <c r="AU126" s="19" t="n">
        <v>705.91</v>
      </c>
      <c r="AV126" s="19" t="n">
        <v>2554.99</v>
      </c>
      <c r="AW126" s="19" t="n">
        <v>203.87</v>
      </c>
      <c r="AX126" s="19" t="n">
        <v>610.15</v>
      </c>
      <c r="AY126" s="19" t="n">
        <v>604.26</v>
      </c>
      <c r="AZ126" s="19" t="n">
        <v>499.68</v>
      </c>
      <c r="BA126" s="19" t="n">
        <v>211.49</v>
      </c>
      <c r="BB126" s="19" t="n">
        <v>0</v>
      </c>
      <c r="BC126" s="19" t="n">
        <v>0</v>
      </c>
      <c r="BD126" s="19" t="n">
        <v>0</v>
      </c>
      <c r="BE126" s="19" t="n">
        <v>0</v>
      </c>
      <c r="BF126" s="19" t="n">
        <v>0</v>
      </c>
      <c r="BG126" s="19" t="n">
        <v>0</v>
      </c>
      <c r="BH126" s="19" t="n">
        <v>0</v>
      </c>
      <c r="BI126" s="19" t="n">
        <v>0.29</v>
      </c>
      <c r="BJ126" s="19" t="n">
        <v>0</v>
      </c>
      <c r="BK126" s="19" t="n">
        <v>0.19</v>
      </c>
      <c r="BL126" s="19" t="n">
        <v>0.01</v>
      </c>
      <c r="BM126" s="19" t="n">
        <v>0.03</v>
      </c>
      <c r="BN126" s="19" t="n">
        <v>0</v>
      </c>
      <c r="BO126" s="19" t="n">
        <v>0</v>
      </c>
      <c r="BP126" s="19" t="n">
        <v>0</v>
      </c>
      <c r="BQ126" s="19" t="n">
        <v>1.08</v>
      </c>
      <c r="BR126" s="19" t="n">
        <v>0</v>
      </c>
      <c r="BS126" s="19" t="n">
        <v>0</v>
      </c>
      <c r="BT126" s="19" t="n">
        <v>2.71</v>
      </c>
      <c r="BU126" s="19" t="n">
        <v>0</v>
      </c>
      <c r="BV126" s="19" t="n">
        <v>0</v>
      </c>
      <c r="BW126" s="19" t="n">
        <v>0</v>
      </c>
      <c r="BX126" s="19" t="n">
        <v>0</v>
      </c>
      <c r="BY126" s="19" t="n">
        <v>0</v>
      </c>
      <c r="BZ126" s="19" t="n">
        <v>79.98</v>
      </c>
      <c r="CB126" s="19" t="n">
        <v>0</v>
      </c>
      <c r="CD126" s="19" t="n">
        <v>0</v>
      </c>
      <c r="CE126" s="19" t="n">
        <v>0</v>
      </c>
      <c r="CF126" s="19" t="n">
        <v>0</v>
      </c>
      <c r="CG126" s="19" t="n">
        <v>0</v>
      </c>
      <c r="CH126" s="19" t="n">
        <v>0</v>
      </c>
      <c r="CI126" s="19" t="n">
        <v>0</v>
      </c>
    </row>
    <row r="127" s="19" customFormat="true" ht="15" hidden="false" customHeight="false" outlineLevel="0" collapsed="false">
      <c r="A127" s="19" t="str">
        <f aca="false">"330"</f>
        <v>330</v>
      </c>
      <c r="B127" s="19" t="s">
        <v>197</v>
      </c>
      <c r="C127" s="20" t="str">
        <f aca="false">"180"</f>
        <v>180</v>
      </c>
      <c r="D127" s="20" t="n">
        <v>16.67</v>
      </c>
      <c r="E127" s="20" t="n">
        <v>5.15</v>
      </c>
      <c r="F127" s="20" t="n">
        <v>47.76</v>
      </c>
      <c r="G127" s="20" t="n">
        <v>289.2793728</v>
      </c>
      <c r="H127" s="19" t="n">
        <v>2.85</v>
      </c>
      <c r="I127" s="19" t="n">
        <v>0.13</v>
      </c>
      <c r="J127" s="19" t="n">
        <v>2.68</v>
      </c>
      <c r="K127" s="19" t="n">
        <v>0</v>
      </c>
      <c r="L127" s="19" t="n">
        <v>3.65</v>
      </c>
      <c r="M127" s="19" t="n">
        <v>35.3</v>
      </c>
      <c r="N127" s="19" t="n">
        <v>8.81</v>
      </c>
      <c r="O127" s="19" t="n">
        <v>0</v>
      </c>
      <c r="P127" s="19" t="n">
        <v>0</v>
      </c>
      <c r="Q127" s="19" t="n">
        <v>0</v>
      </c>
      <c r="R127" s="19" t="n">
        <v>3.33</v>
      </c>
      <c r="S127" s="19" t="n">
        <v>377.25</v>
      </c>
      <c r="T127" s="19" t="n">
        <v>664.49</v>
      </c>
      <c r="U127" s="19" t="n">
        <v>90.88</v>
      </c>
      <c r="V127" s="19" t="n">
        <v>80.6</v>
      </c>
      <c r="W127" s="19" t="n">
        <v>248.72</v>
      </c>
      <c r="X127" s="19" t="n">
        <v>5.14</v>
      </c>
      <c r="Y127" s="19" t="n">
        <v>17.7</v>
      </c>
      <c r="Z127" s="19" t="n">
        <v>22.11</v>
      </c>
      <c r="AA127" s="19" t="n">
        <v>34.38</v>
      </c>
      <c r="AB127" s="19" t="n">
        <v>0.65</v>
      </c>
      <c r="AC127" s="19" t="n">
        <v>0.5</v>
      </c>
      <c r="AD127" s="19" t="n">
        <v>0.11</v>
      </c>
      <c r="AE127" s="19" t="n">
        <v>1.52</v>
      </c>
      <c r="AF127" s="19" t="n">
        <v>5.63</v>
      </c>
      <c r="AG127" s="19" t="n">
        <v>0</v>
      </c>
      <c r="AH127" s="19" t="n">
        <v>0</v>
      </c>
      <c r="AI127" s="19" t="n">
        <v>821.5</v>
      </c>
      <c r="AJ127" s="19" t="n">
        <v>886.43</v>
      </c>
      <c r="AK127" s="19" t="n">
        <v>1342.27</v>
      </c>
      <c r="AL127" s="19" t="n">
        <v>1260.16</v>
      </c>
      <c r="AM127" s="19" t="n">
        <v>167.01</v>
      </c>
      <c r="AN127" s="19" t="n">
        <v>683.62</v>
      </c>
      <c r="AO127" s="19" t="n">
        <v>212.43</v>
      </c>
      <c r="AP127" s="19" t="n">
        <v>821.5</v>
      </c>
      <c r="AQ127" s="19" t="n">
        <v>740.1</v>
      </c>
      <c r="AR127" s="19" t="n">
        <v>1313.2</v>
      </c>
      <c r="AS127" s="19" t="n">
        <v>1810.37</v>
      </c>
      <c r="AT127" s="19" t="n">
        <v>374.63</v>
      </c>
      <c r="AU127" s="19" t="n">
        <v>772.26</v>
      </c>
      <c r="AV127" s="19" t="n">
        <v>2581.17</v>
      </c>
      <c r="AW127" s="19" t="n">
        <v>0</v>
      </c>
      <c r="AX127" s="19" t="n">
        <v>537.44</v>
      </c>
      <c r="AY127" s="19" t="n">
        <v>681.38</v>
      </c>
      <c r="AZ127" s="19" t="n">
        <v>561.61</v>
      </c>
      <c r="BA127" s="19" t="n">
        <v>203.32</v>
      </c>
      <c r="BB127" s="19" t="n">
        <v>0.16</v>
      </c>
      <c r="BC127" s="19" t="n">
        <v>0.04</v>
      </c>
      <c r="BD127" s="19" t="n">
        <v>0.03</v>
      </c>
      <c r="BE127" s="19" t="n">
        <v>0.08</v>
      </c>
      <c r="BF127" s="19" t="n">
        <v>0.11</v>
      </c>
      <c r="BG127" s="19" t="n">
        <v>0.34</v>
      </c>
      <c r="BH127" s="19" t="n">
        <v>0</v>
      </c>
      <c r="BI127" s="19" t="n">
        <v>1.23</v>
      </c>
      <c r="BJ127" s="19" t="n">
        <v>0</v>
      </c>
      <c r="BK127" s="19" t="n">
        <v>0.36</v>
      </c>
      <c r="BL127" s="19" t="n">
        <v>0.01</v>
      </c>
      <c r="BM127" s="19" t="n">
        <v>0</v>
      </c>
      <c r="BN127" s="19" t="n">
        <v>0</v>
      </c>
      <c r="BO127" s="19" t="n">
        <v>0</v>
      </c>
      <c r="BP127" s="19" t="n">
        <v>0.13</v>
      </c>
      <c r="BQ127" s="19" t="n">
        <v>1.27</v>
      </c>
      <c r="BR127" s="19" t="n">
        <v>0</v>
      </c>
      <c r="BS127" s="19" t="n">
        <v>0</v>
      </c>
      <c r="BT127" s="19" t="n">
        <v>0.83</v>
      </c>
      <c r="BU127" s="19" t="n">
        <v>0.09</v>
      </c>
      <c r="BV127" s="19" t="n">
        <v>0</v>
      </c>
      <c r="BW127" s="19" t="n">
        <v>0</v>
      </c>
      <c r="BX127" s="19" t="n">
        <v>0</v>
      </c>
      <c r="BY127" s="19" t="n">
        <v>0</v>
      </c>
      <c r="BZ127" s="19" t="n">
        <v>12.9</v>
      </c>
      <c r="CB127" s="19" t="n">
        <v>21.39</v>
      </c>
      <c r="CD127" s="19" t="n">
        <v>0</v>
      </c>
      <c r="CE127" s="19" t="n">
        <v>0</v>
      </c>
      <c r="CF127" s="19" t="n">
        <v>0</v>
      </c>
      <c r="CG127" s="19" t="n">
        <v>0</v>
      </c>
      <c r="CH127" s="19" t="n">
        <v>0</v>
      </c>
      <c r="CI127" s="19" t="n">
        <v>0</v>
      </c>
    </row>
    <row r="128" s="19" customFormat="true" ht="15" hidden="false" customHeight="false" outlineLevel="0" collapsed="false">
      <c r="A128" s="19" t="str">
        <f aca="false">"639"</f>
        <v>639</v>
      </c>
      <c r="B128" s="19" t="s">
        <v>128</v>
      </c>
      <c r="C128" s="20" t="str">
        <f aca="false">"200"</f>
        <v>200</v>
      </c>
      <c r="D128" s="20" t="n">
        <v>1.02</v>
      </c>
      <c r="E128" s="20" t="n">
        <v>0.06</v>
      </c>
      <c r="F128" s="20" t="n">
        <v>23.18</v>
      </c>
      <c r="G128" s="20" t="n">
        <v>87.59892</v>
      </c>
      <c r="H128" s="19" t="n">
        <v>0.02</v>
      </c>
      <c r="I128" s="19" t="n">
        <v>0</v>
      </c>
      <c r="J128" s="19" t="n">
        <v>0</v>
      </c>
      <c r="K128" s="19" t="n">
        <v>0</v>
      </c>
      <c r="L128" s="19" t="n">
        <v>19.19</v>
      </c>
      <c r="M128" s="19" t="n">
        <v>0.57</v>
      </c>
      <c r="N128" s="19" t="n">
        <v>3.42</v>
      </c>
      <c r="O128" s="19" t="n">
        <v>0</v>
      </c>
      <c r="P128" s="19" t="n">
        <v>0</v>
      </c>
      <c r="Q128" s="19" t="n">
        <v>0.3</v>
      </c>
      <c r="R128" s="19" t="n">
        <v>0.81</v>
      </c>
      <c r="S128" s="19" t="n">
        <v>45.05</v>
      </c>
      <c r="T128" s="19" t="n">
        <v>872.49</v>
      </c>
      <c r="U128" s="19" t="n">
        <v>106.7</v>
      </c>
      <c r="V128" s="19" t="n">
        <v>71.82</v>
      </c>
      <c r="W128" s="19" t="n">
        <v>85.75</v>
      </c>
      <c r="X128" s="19" t="n">
        <v>1.67</v>
      </c>
      <c r="Y128" s="19" t="n">
        <v>0</v>
      </c>
      <c r="Z128" s="19" t="n">
        <v>819</v>
      </c>
      <c r="AA128" s="19" t="n">
        <v>152.3</v>
      </c>
      <c r="AB128" s="19" t="n">
        <v>1.73</v>
      </c>
      <c r="AC128" s="19" t="n">
        <v>0.07</v>
      </c>
      <c r="AD128" s="19" t="n">
        <v>0.09</v>
      </c>
      <c r="AE128" s="19" t="n">
        <v>1.22</v>
      </c>
      <c r="AF128" s="19" t="n">
        <v>1.83</v>
      </c>
      <c r="AG128" s="19" t="n">
        <v>12.92</v>
      </c>
      <c r="AH128" s="19" t="n">
        <v>0</v>
      </c>
      <c r="AI128" s="19" t="n">
        <v>0.01</v>
      </c>
      <c r="AJ128" s="19" t="n">
        <v>0.01</v>
      </c>
      <c r="AK128" s="19" t="n">
        <v>24.71</v>
      </c>
      <c r="AL128" s="19" t="n">
        <v>26.77</v>
      </c>
      <c r="AM128" s="19" t="n">
        <v>20.58</v>
      </c>
      <c r="AN128" s="19" t="n">
        <v>102.91</v>
      </c>
      <c r="AO128" s="19" t="n">
        <v>4.12</v>
      </c>
      <c r="AP128" s="19" t="n">
        <v>24.71</v>
      </c>
      <c r="AQ128" s="19" t="n">
        <v>51.46</v>
      </c>
      <c r="AR128" s="19" t="n">
        <v>164.65</v>
      </c>
      <c r="AS128" s="19" t="n">
        <v>148.23</v>
      </c>
      <c r="AT128" s="19" t="n">
        <v>20.58</v>
      </c>
      <c r="AU128" s="19" t="n">
        <v>10.3</v>
      </c>
      <c r="AV128" s="19" t="n">
        <v>185.25</v>
      </c>
      <c r="AW128" s="19" t="n">
        <v>0</v>
      </c>
      <c r="AX128" s="19" t="n">
        <v>205.82</v>
      </c>
      <c r="AY128" s="19" t="n">
        <v>144.07</v>
      </c>
      <c r="AZ128" s="19" t="n">
        <v>20.59</v>
      </c>
      <c r="BA128" s="19" t="n">
        <v>30.87</v>
      </c>
      <c r="BB128" s="19" t="n">
        <v>0</v>
      </c>
      <c r="BC128" s="19" t="n">
        <v>0</v>
      </c>
      <c r="BD128" s="19" t="n">
        <v>0</v>
      </c>
      <c r="BE128" s="19" t="n">
        <v>0</v>
      </c>
      <c r="BF128" s="19" t="n">
        <v>0</v>
      </c>
      <c r="BG128" s="19" t="n">
        <v>0</v>
      </c>
      <c r="BH128" s="19" t="n">
        <v>0</v>
      </c>
      <c r="BI128" s="19" t="n">
        <v>0.08</v>
      </c>
      <c r="BJ128" s="19" t="n">
        <v>0</v>
      </c>
      <c r="BK128" s="19" t="n">
        <v>0.01</v>
      </c>
      <c r="BL128" s="19" t="n">
        <v>0</v>
      </c>
      <c r="BM128" s="19" t="n">
        <v>0</v>
      </c>
      <c r="BN128" s="19" t="n">
        <v>0</v>
      </c>
      <c r="BO128" s="19" t="n">
        <v>0</v>
      </c>
      <c r="BP128" s="19" t="n">
        <v>0.01</v>
      </c>
      <c r="BQ128" s="19" t="n">
        <v>0.06</v>
      </c>
      <c r="BR128" s="19" t="n">
        <v>0</v>
      </c>
      <c r="BS128" s="19" t="n">
        <v>0</v>
      </c>
      <c r="BT128" s="19" t="n">
        <v>0.04</v>
      </c>
      <c r="BU128" s="19" t="n">
        <v>0.12</v>
      </c>
      <c r="BV128" s="19" t="n">
        <v>0</v>
      </c>
      <c r="BW128" s="19" t="n">
        <v>0</v>
      </c>
      <c r="BX128" s="19" t="n">
        <v>0</v>
      </c>
      <c r="BY128" s="19" t="n">
        <v>0</v>
      </c>
      <c r="BZ128" s="19" t="n">
        <v>214.01</v>
      </c>
      <c r="CB128" s="19" t="n">
        <v>136.5</v>
      </c>
      <c r="CD128" s="19" t="n">
        <v>0</v>
      </c>
      <c r="CE128" s="19" t="n">
        <v>0</v>
      </c>
      <c r="CF128" s="19" t="n">
        <v>0</v>
      </c>
      <c r="CG128" s="19" t="n">
        <v>0</v>
      </c>
      <c r="CH128" s="19" t="n">
        <v>0</v>
      </c>
      <c r="CI128" s="19" t="n">
        <v>0</v>
      </c>
    </row>
    <row r="129" s="19" customFormat="true" ht="15" hidden="false" customHeight="false" outlineLevel="0" collapsed="false">
      <c r="B129" s="19" t="s">
        <v>95</v>
      </c>
      <c r="C129" s="20" t="str">
        <f aca="false">"70"</f>
        <v>70</v>
      </c>
      <c r="D129" s="20" t="n">
        <v>4.53</v>
      </c>
      <c r="E129" s="20" t="n">
        <v>0.82</v>
      </c>
      <c r="F129" s="20" t="n">
        <v>28.61</v>
      </c>
      <c r="G129" s="20" t="n">
        <v>132.65868</v>
      </c>
      <c r="H129" s="19" t="n">
        <v>0.14</v>
      </c>
      <c r="I129" s="19" t="n">
        <v>0</v>
      </c>
      <c r="J129" s="19" t="n">
        <v>0</v>
      </c>
      <c r="K129" s="19" t="n">
        <v>0</v>
      </c>
      <c r="L129" s="19" t="n">
        <v>0.82</v>
      </c>
      <c r="M129" s="19" t="n">
        <v>22.09</v>
      </c>
      <c r="N129" s="19" t="n">
        <v>5.69</v>
      </c>
      <c r="O129" s="19" t="n">
        <v>0</v>
      </c>
      <c r="P129" s="19" t="n">
        <v>0</v>
      </c>
      <c r="Q129" s="19" t="n">
        <v>0.69</v>
      </c>
      <c r="R129" s="19" t="n">
        <v>1.72</v>
      </c>
      <c r="S129" s="19" t="n">
        <v>418.46</v>
      </c>
      <c r="T129" s="19" t="n">
        <v>168.07</v>
      </c>
      <c r="U129" s="19" t="n">
        <v>24.01</v>
      </c>
      <c r="V129" s="19" t="n">
        <v>32.24</v>
      </c>
      <c r="W129" s="19" t="n">
        <v>108.39</v>
      </c>
      <c r="X129" s="19" t="n">
        <v>2.68</v>
      </c>
      <c r="Y129" s="19" t="n">
        <v>0</v>
      </c>
      <c r="Z129" s="19" t="n">
        <v>3.43</v>
      </c>
      <c r="AA129" s="19" t="n">
        <v>0.7</v>
      </c>
      <c r="AB129" s="19" t="n">
        <v>0.98</v>
      </c>
      <c r="AC129" s="19" t="n">
        <v>0.12</v>
      </c>
      <c r="AD129" s="19" t="n">
        <v>0.05</v>
      </c>
      <c r="AE129" s="19" t="n">
        <v>0.48</v>
      </c>
      <c r="AF129" s="19" t="n">
        <v>1.4</v>
      </c>
      <c r="AG129" s="19" t="n">
        <v>0</v>
      </c>
      <c r="AH129" s="19" t="n">
        <v>0</v>
      </c>
      <c r="AI129" s="19" t="n">
        <v>220.89</v>
      </c>
      <c r="AJ129" s="19" t="n">
        <v>170.13</v>
      </c>
      <c r="AK129" s="19" t="n">
        <v>292.92</v>
      </c>
      <c r="AL129" s="19" t="n">
        <v>152.98</v>
      </c>
      <c r="AM129" s="19" t="n">
        <v>63.8</v>
      </c>
      <c r="AN129" s="19" t="n">
        <v>135.83</v>
      </c>
      <c r="AO129" s="19" t="n">
        <v>54.88</v>
      </c>
      <c r="AP129" s="19" t="n">
        <v>254.51</v>
      </c>
      <c r="AQ129" s="19" t="n">
        <v>203.74</v>
      </c>
      <c r="AR129" s="19" t="n">
        <v>199.63</v>
      </c>
      <c r="AS129" s="19" t="n">
        <v>318.3</v>
      </c>
      <c r="AT129" s="19" t="n">
        <v>85.06</v>
      </c>
      <c r="AU129" s="19" t="n">
        <v>212.66</v>
      </c>
      <c r="AV129" s="19" t="n">
        <v>1048.89</v>
      </c>
      <c r="AW129" s="19" t="n">
        <v>0</v>
      </c>
      <c r="AX129" s="19" t="n">
        <v>360.84</v>
      </c>
      <c r="AY129" s="19" t="n">
        <v>199.63</v>
      </c>
      <c r="AZ129" s="19" t="n">
        <v>123.48</v>
      </c>
      <c r="BA129" s="19" t="n">
        <v>89.18</v>
      </c>
      <c r="BB129" s="19" t="n">
        <v>0</v>
      </c>
      <c r="BC129" s="19" t="n">
        <v>0</v>
      </c>
      <c r="BD129" s="19" t="n">
        <v>0</v>
      </c>
      <c r="BE129" s="19" t="n">
        <v>0</v>
      </c>
      <c r="BF129" s="19" t="n">
        <v>0</v>
      </c>
      <c r="BG129" s="19" t="n">
        <v>0</v>
      </c>
      <c r="BH129" s="19" t="n">
        <v>0</v>
      </c>
      <c r="BI129" s="19" t="n">
        <v>0.1</v>
      </c>
      <c r="BJ129" s="19" t="n">
        <v>0</v>
      </c>
      <c r="BK129" s="19" t="n">
        <v>0.01</v>
      </c>
      <c r="BL129" s="19" t="n">
        <v>0.01</v>
      </c>
      <c r="BM129" s="19" t="n">
        <v>0</v>
      </c>
      <c r="BN129" s="19" t="n">
        <v>0</v>
      </c>
      <c r="BO129" s="19" t="n">
        <v>0</v>
      </c>
      <c r="BP129" s="19" t="n">
        <v>0.01</v>
      </c>
      <c r="BQ129" s="19" t="n">
        <v>0.08</v>
      </c>
      <c r="BR129" s="19" t="n">
        <v>0</v>
      </c>
      <c r="BS129" s="19" t="n">
        <v>0</v>
      </c>
      <c r="BT129" s="19" t="n">
        <v>0.33</v>
      </c>
      <c r="BU129" s="19" t="n">
        <v>0.05</v>
      </c>
      <c r="BV129" s="19" t="n">
        <v>0</v>
      </c>
      <c r="BW129" s="19" t="n">
        <v>0</v>
      </c>
      <c r="BX129" s="19" t="n">
        <v>0</v>
      </c>
      <c r="BY129" s="19" t="n">
        <v>0</v>
      </c>
      <c r="BZ129" s="19" t="n">
        <v>32.9</v>
      </c>
      <c r="CB129" s="19" t="n">
        <v>0.57</v>
      </c>
      <c r="CD129" s="19" t="n">
        <v>0</v>
      </c>
      <c r="CE129" s="19" t="n">
        <v>0</v>
      </c>
      <c r="CF129" s="19" t="n">
        <v>0</v>
      </c>
      <c r="CG129" s="19" t="n">
        <v>0</v>
      </c>
      <c r="CH129" s="19" t="n">
        <v>0</v>
      </c>
      <c r="CI129" s="19" t="n">
        <v>0</v>
      </c>
    </row>
    <row r="130" s="21" customFormat="true" ht="15" hidden="false" customHeight="false" outlineLevel="0" collapsed="false">
      <c r="A130" s="21" t="str">
        <f aca="false">"-"</f>
        <v>-</v>
      </c>
      <c r="B130" s="21" t="s">
        <v>87</v>
      </c>
      <c r="C130" s="22" t="str">
        <f aca="false">"50"</f>
        <v>50</v>
      </c>
      <c r="D130" s="22" t="n">
        <v>3.31</v>
      </c>
      <c r="E130" s="22" t="n">
        <v>0.33</v>
      </c>
      <c r="F130" s="22" t="n">
        <v>23.45</v>
      </c>
      <c r="G130" s="22" t="n">
        <v>111.9505</v>
      </c>
      <c r="H130" s="21" t="n">
        <v>0</v>
      </c>
      <c r="I130" s="21" t="n">
        <v>0</v>
      </c>
      <c r="J130" s="21" t="n">
        <v>0</v>
      </c>
      <c r="K130" s="21" t="n">
        <v>0</v>
      </c>
      <c r="L130" s="21" t="n">
        <v>0.55</v>
      </c>
      <c r="M130" s="21" t="n">
        <v>22.8</v>
      </c>
      <c r="N130" s="21" t="n">
        <v>0.1</v>
      </c>
      <c r="O130" s="21" t="n">
        <v>0</v>
      </c>
      <c r="P130" s="21" t="n">
        <v>0</v>
      </c>
      <c r="Q130" s="21" t="n">
        <v>0</v>
      </c>
      <c r="R130" s="21" t="n">
        <v>0.9</v>
      </c>
      <c r="S130" s="21" t="n">
        <v>0</v>
      </c>
      <c r="T130" s="21" t="n">
        <v>0</v>
      </c>
      <c r="U130" s="21" t="n">
        <v>0</v>
      </c>
      <c r="V130" s="21" t="n">
        <v>0</v>
      </c>
      <c r="W130" s="21" t="n">
        <v>0</v>
      </c>
      <c r="X130" s="21" t="n">
        <v>0</v>
      </c>
      <c r="Y130" s="21" t="n">
        <v>0</v>
      </c>
      <c r="Z130" s="21" t="n">
        <v>0</v>
      </c>
      <c r="AA130" s="21" t="n">
        <v>0</v>
      </c>
      <c r="AB130" s="21" t="n">
        <v>0</v>
      </c>
      <c r="AC130" s="21" t="n">
        <v>0</v>
      </c>
      <c r="AD130" s="21" t="n">
        <v>0</v>
      </c>
      <c r="AE130" s="21" t="n">
        <v>0</v>
      </c>
      <c r="AF130" s="21" t="n">
        <v>0</v>
      </c>
      <c r="AG130" s="21" t="n">
        <v>0</v>
      </c>
      <c r="AH130" s="21" t="n">
        <v>0</v>
      </c>
      <c r="AI130" s="21" t="n">
        <v>159.65</v>
      </c>
      <c r="AJ130" s="21" t="n">
        <v>166.17</v>
      </c>
      <c r="AK130" s="21" t="n">
        <v>254.48</v>
      </c>
      <c r="AL130" s="21" t="n">
        <v>84.39</v>
      </c>
      <c r="AM130" s="21" t="n">
        <v>50.03</v>
      </c>
      <c r="AN130" s="21" t="n">
        <v>100.05</v>
      </c>
      <c r="AO130" s="21" t="n">
        <v>37.85</v>
      </c>
      <c r="AP130" s="21" t="n">
        <v>180.96</v>
      </c>
      <c r="AQ130" s="21" t="n">
        <v>112.23</v>
      </c>
      <c r="AR130" s="21" t="n">
        <v>156.6</v>
      </c>
      <c r="AS130" s="21" t="n">
        <v>129.2</v>
      </c>
      <c r="AT130" s="21" t="n">
        <v>67.86</v>
      </c>
      <c r="AU130" s="21" t="n">
        <v>120.06</v>
      </c>
      <c r="AV130" s="21" t="n">
        <v>1003.98</v>
      </c>
      <c r="AW130" s="21" t="n">
        <v>0</v>
      </c>
      <c r="AX130" s="21" t="n">
        <v>327.12</v>
      </c>
      <c r="AY130" s="21" t="n">
        <v>142.25</v>
      </c>
      <c r="AZ130" s="21" t="n">
        <v>94.4</v>
      </c>
      <c r="BA130" s="21" t="n">
        <v>74.82</v>
      </c>
      <c r="BB130" s="21" t="n">
        <v>0</v>
      </c>
      <c r="BC130" s="21" t="n">
        <v>0</v>
      </c>
      <c r="BD130" s="21" t="n">
        <v>0</v>
      </c>
      <c r="BE130" s="21" t="n">
        <v>0</v>
      </c>
      <c r="BF130" s="21" t="n">
        <v>0</v>
      </c>
      <c r="BG130" s="21" t="n">
        <v>0</v>
      </c>
      <c r="BH130" s="21" t="n">
        <v>0</v>
      </c>
      <c r="BI130" s="21" t="n">
        <v>0.04</v>
      </c>
      <c r="BJ130" s="21" t="n">
        <v>0</v>
      </c>
      <c r="BK130" s="21" t="n">
        <v>0</v>
      </c>
      <c r="BL130" s="21" t="n">
        <v>0</v>
      </c>
      <c r="BM130" s="21" t="n">
        <v>0</v>
      </c>
      <c r="BN130" s="21" t="n">
        <v>0</v>
      </c>
      <c r="BO130" s="21" t="n">
        <v>0</v>
      </c>
      <c r="BP130" s="21" t="n">
        <v>0</v>
      </c>
      <c r="BQ130" s="21" t="n">
        <v>0.03</v>
      </c>
      <c r="BR130" s="21" t="n">
        <v>0</v>
      </c>
      <c r="BS130" s="21" t="n">
        <v>0</v>
      </c>
      <c r="BT130" s="21" t="n">
        <v>0.14</v>
      </c>
      <c r="BU130" s="21" t="n">
        <v>0.01</v>
      </c>
      <c r="BV130" s="21" t="n">
        <v>0</v>
      </c>
      <c r="BW130" s="21" t="n">
        <v>0</v>
      </c>
      <c r="BX130" s="21" t="n">
        <v>0</v>
      </c>
      <c r="BY130" s="21" t="n">
        <v>0</v>
      </c>
      <c r="BZ130" s="21" t="n">
        <v>19.55</v>
      </c>
      <c r="CB130" s="21" t="n">
        <v>0</v>
      </c>
      <c r="CD130" s="21" t="n">
        <v>0</v>
      </c>
      <c r="CE130" s="21" t="n">
        <v>0</v>
      </c>
      <c r="CF130" s="21" t="n">
        <v>0</v>
      </c>
      <c r="CG130" s="21" t="n">
        <v>0</v>
      </c>
      <c r="CH130" s="21" t="n">
        <v>0</v>
      </c>
      <c r="CI130" s="21" t="n">
        <v>0</v>
      </c>
    </row>
    <row r="131" s="23" customFormat="true" ht="14.25" hidden="false" customHeight="false" outlineLevel="0" collapsed="false">
      <c r="B131" s="23" t="s">
        <v>96</v>
      </c>
      <c r="C131" s="24"/>
      <c r="D131" s="24" t="n">
        <v>44.59</v>
      </c>
      <c r="E131" s="24" t="n">
        <v>36.43</v>
      </c>
      <c r="F131" s="24" t="n">
        <v>158.03</v>
      </c>
      <c r="G131" s="24" t="n">
        <v>1103.35</v>
      </c>
      <c r="H131" s="23" t="n">
        <v>14.37</v>
      </c>
      <c r="I131" s="23" t="n">
        <v>10.66</v>
      </c>
      <c r="J131" s="23" t="n">
        <v>6.76</v>
      </c>
      <c r="K131" s="23" t="n">
        <v>0</v>
      </c>
      <c r="L131" s="23" t="n">
        <v>32.01</v>
      </c>
      <c r="M131" s="23" t="n">
        <v>103.95</v>
      </c>
      <c r="N131" s="23" t="n">
        <v>22.07</v>
      </c>
      <c r="O131" s="23" t="n">
        <v>0</v>
      </c>
      <c r="P131" s="23" t="n">
        <v>0</v>
      </c>
      <c r="Q131" s="23" t="n">
        <v>1.7</v>
      </c>
      <c r="R131" s="23" t="n">
        <v>11.74</v>
      </c>
      <c r="S131" s="23" t="n">
        <v>1673.24</v>
      </c>
      <c r="T131" s="23" t="n">
        <v>2481.25</v>
      </c>
      <c r="U131" s="23" t="n">
        <v>288.24</v>
      </c>
      <c r="V131" s="23" t="n">
        <v>238.79</v>
      </c>
      <c r="W131" s="23" t="n">
        <v>656.66</v>
      </c>
      <c r="X131" s="23" t="n">
        <v>13.09</v>
      </c>
      <c r="Y131" s="23" t="n">
        <v>63.98</v>
      </c>
      <c r="Z131" s="23" t="n">
        <v>3037.03</v>
      </c>
      <c r="AA131" s="23" t="n">
        <v>654.38</v>
      </c>
      <c r="AB131" s="23" t="n">
        <v>11.25</v>
      </c>
      <c r="AC131" s="23" t="n">
        <v>0.86</v>
      </c>
      <c r="AD131" s="23" t="n">
        <v>0.45</v>
      </c>
      <c r="AE131" s="23" t="n">
        <v>7.62</v>
      </c>
      <c r="AF131" s="23" t="n">
        <v>17.2</v>
      </c>
      <c r="AG131" s="23" t="n">
        <v>28.82</v>
      </c>
      <c r="AH131" s="23" t="n">
        <v>0</v>
      </c>
      <c r="AI131" s="23" t="n">
        <v>2067.11</v>
      </c>
      <c r="AJ131" s="23" t="n">
        <v>1913.99</v>
      </c>
      <c r="AK131" s="23" t="n">
        <v>3157.5</v>
      </c>
      <c r="AL131" s="23" t="n">
        <v>2779.85</v>
      </c>
      <c r="AM131" s="23" t="n">
        <v>658.2</v>
      </c>
      <c r="AN131" s="23" t="n">
        <v>1696.9</v>
      </c>
      <c r="AO131" s="23" t="n">
        <v>495.7</v>
      </c>
      <c r="AP131" s="23" t="n">
        <v>1981.92</v>
      </c>
      <c r="AQ131" s="23" t="n">
        <v>1986.95</v>
      </c>
      <c r="AR131" s="23" t="n">
        <v>2775.3</v>
      </c>
      <c r="AS131" s="23" t="n">
        <v>3887.42</v>
      </c>
      <c r="AT131" s="23" t="n">
        <v>1097.97</v>
      </c>
      <c r="AU131" s="23" t="n">
        <v>1876.73</v>
      </c>
      <c r="AV131" s="23" t="n">
        <v>7661.78</v>
      </c>
      <c r="AW131" s="23" t="n">
        <v>203.87</v>
      </c>
      <c r="AX131" s="23" t="n">
        <v>2095.45</v>
      </c>
      <c r="AY131" s="23" t="n">
        <v>1828.11</v>
      </c>
      <c r="AZ131" s="23" t="n">
        <v>1345.6</v>
      </c>
      <c r="BA131" s="23" t="n">
        <v>627.61</v>
      </c>
      <c r="BB131" s="23" t="n">
        <v>0.36</v>
      </c>
      <c r="BC131" s="23" t="n">
        <v>0.08</v>
      </c>
      <c r="BD131" s="23" t="n">
        <v>0.07</v>
      </c>
      <c r="BE131" s="23" t="n">
        <v>0.18</v>
      </c>
      <c r="BF131" s="23" t="n">
        <v>0.23</v>
      </c>
      <c r="BG131" s="23" t="n">
        <v>0.74</v>
      </c>
      <c r="BH131" s="23" t="n">
        <v>0</v>
      </c>
      <c r="BI131" s="23" t="n">
        <v>3.65</v>
      </c>
      <c r="BJ131" s="23" t="n">
        <v>0</v>
      </c>
      <c r="BK131" s="23" t="n">
        <v>1.36</v>
      </c>
      <c r="BL131" s="23" t="n">
        <v>0.06</v>
      </c>
      <c r="BM131" s="23" t="n">
        <v>0.1</v>
      </c>
      <c r="BN131" s="23" t="n">
        <v>0</v>
      </c>
      <c r="BO131" s="23" t="n">
        <v>0</v>
      </c>
      <c r="BP131" s="23" t="n">
        <v>0.3</v>
      </c>
      <c r="BQ131" s="23" t="n">
        <v>6.09</v>
      </c>
      <c r="BR131" s="23" t="n">
        <v>0</v>
      </c>
      <c r="BS131" s="23" t="n">
        <v>0</v>
      </c>
      <c r="BT131" s="23" t="n">
        <v>9.92</v>
      </c>
      <c r="BU131" s="23" t="n">
        <v>0.28</v>
      </c>
      <c r="BV131" s="23" t="n">
        <v>0</v>
      </c>
      <c r="BW131" s="23" t="n">
        <v>0</v>
      </c>
      <c r="BX131" s="23" t="n">
        <v>0</v>
      </c>
      <c r="BY131" s="23" t="n">
        <v>0</v>
      </c>
      <c r="BZ131" s="23" t="n">
        <v>731.34</v>
      </c>
      <c r="CA131" s="23" t="n">
        <f aca="false">$G$131/$G$132*100</f>
        <v>63.5405568832964</v>
      </c>
      <c r="CB131" s="23" t="n">
        <v>570.15</v>
      </c>
      <c r="CD131" s="23" t="n">
        <v>0</v>
      </c>
      <c r="CE131" s="23" t="n">
        <v>0</v>
      </c>
      <c r="CF131" s="23" t="n">
        <v>0</v>
      </c>
      <c r="CG131" s="23" t="n">
        <v>0</v>
      </c>
      <c r="CH131" s="23" t="n">
        <v>0</v>
      </c>
      <c r="CI131" s="23" t="n">
        <v>0</v>
      </c>
    </row>
    <row r="132" s="23" customFormat="true" ht="14.25" hidden="false" customHeight="false" outlineLevel="0" collapsed="false">
      <c r="B132" s="23" t="s">
        <v>97</v>
      </c>
      <c r="C132" s="24"/>
      <c r="D132" s="24" t="n">
        <v>63.62</v>
      </c>
      <c r="E132" s="24" t="n">
        <v>54.15</v>
      </c>
      <c r="F132" s="24" t="n">
        <v>257.93</v>
      </c>
      <c r="G132" s="24" t="n">
        <v>1736.45</v>
      </c>
      <c r="H132" s="23" t="n">
        <v>23.06</v>
      </c>
      <c r="I132" s="23" t="n">
        <v>14.56</v>
      </c>
      <c r="J132" s="23" t="n">
        <v>13.29</v>
      </c>
      <c r="K132" s="23" t="n">
        <v>0</v>
      </c>
      <c r="L132" s="23" t="n">
        <v>58.32</v>
      </c>
      <c r="M132" s="23" t="n">
        <v>172.92</v>
      </c>
      <c r="N132" s="23" t="n">
        <v>26.7</v>
      </c>
      <c r="O132" s="23" t="n">
        <v>0</v>
      </c>
      <c r="P132" s="23" t="n">
        <v>0</v>
      </c>
      <c r="Q132" s="23" t="n">
        <v>3.54</v>
      </c>
      <c r="R132" s="23" t="n">
        <v>17.6</v>
      </c>
      <c r="S132" s="23" t="n">
        <v>1983.09</v>
      </c>
      <c r="T132" s="23" t="n">
        <v>3780.32</v>
      </c>
      <c r="U132" s="23" t="n">
        <v>342.42</v>
      </c>
      <c r="V132" s="23" t="n">
        <v>305.45</v>
      </c>
      <c r="W132" s="23" t="n">
        <v>861.47</v>
      </c>
      <c r="X132" s="23" t="n">
        <v>18.6</v>
      </c>
      <c r="Y132" s="23" t="n">
        <v>121.73</v>
      </c>
      <c r="Z132" s="23" t="n">
        <v>3491.43</v>
      </c>
      <c r="AA132" s="23" t="n">
        <v>830.49</v>
      </c>
      <c r="AB132" s="23" t="n">
        <v>14.93</v>
      </c>
      <c r="AC132" s="23" t="n">
        <v>1.12</v>
      </c>
      <c r="AD132" s="23" t="n">
        <v>0.68</v>
      </c>
      <c r="AE132" s="23" t="n">
        <v>13.52</v>
      </c>
      <c r="AF132" s="23" t="n">
        <v>27.84</v>
      </c>
      <c r="AG132" s="23" t="n">
        <v>61.38</v>
      </c>
      <c r="AH132" s="23" t="n">
        <v>0.4</v>
      </c>
      <c r="AI132" s="23" t="n">
        <v>2831.55</v>
      </c>
      <c r="AJ132" s="23" t="n">
        <v>2756.69</v>
      </c>
      <c r="AK132" s="23" t="n">
        <v>4415.57</v>
      </c>
      <c r="AL132" s="23" t="n">
        <v>3939.78</v>
      </c>
      <c r="AM132" s="23" t="n">
        <v>981.85</v>
      </c>
      <c r="AN132" s="23" t="n">
        <v>2371.92</v>
      </c>
      <c r="AO132" s="23" t="n">
        <v>601.28</v>
      </c>
      <c r="AP132" s="23" t="n">
        <v>2782.02</v>
      </c>
      <c r="AQ132" s="23" t="n">
        <v>2308.05</v>
      </c>
      <c r="AR132" s="23" t="n">
        <v>3331.14</v>
      </c>
      <c r="AS132" s="23" t="n">
        <v>4402.12</v>
      </c>
      <c r="AT132" s="23" t="n">
        <v>1469.85</v>
      </c>
      <c r="AU132" s="23" t="n">
        <v>2172.9</v>
      </c>
      <c r="AV132" s="23" t="n">
        <v>9972.6</v>
      </c>
      <c r="AW132" s="23" t="n">
        <v>203.87</v>
      </c>
      <c r="AX132" s="23" t="n">
        <v>2702.84</v>
      </c>
      <c r="AY132" s="23" t="n">
        <v>2142.31</v>
      </c>
      <c r="AZ132" s="23" t="n">
        <v>1855.86</v>
      </c>
      <c r="BA132" s="23" t="n">
        <v>879.59</v>
      </c>
      <c r="BB132" s="23" t="n">
        <v>0.63</v>
      </c>
      <c r="BC132" s="23" t="n">
        <v>0.14</v>
      </c>
      <c r="BD132" s="23" t="n">
        <v>0.12</v>
      </c>
      <c r="BE132" s="23" t="n">
        <v>0.32</v>
      </c>
      <c r="BF132" s="23" t="n">
        <v>0.41</v>
      </c>
      <c r="BG132" s="23" t="n">
        <v>1.32</v>
      </c>
      <c r="BH132" s="23" t="n">
        <v>0</v>
      </c>
      <c r="BI132" s="23" t="n">
        <v>5.86</v>
      </c>
      <c r="BJ132" s="23" t="n">
        <v>0</v>
      </c>
      <c r="BK132" s="23" t="n">
        <v>2.1</v>
      </c>
      <c r="BL132" s="23" t="n">
        <v>0.08</v>
      </c>
      <c r="BM132" s="23" t="n">
        <v>0.13</v>
      </c>
      <c r="BN132" s="23" t="n">
        <v>0</v>
      </c>
      <c r="BO132" s="23" t="n">
        <v>0</v>
      </c>
      <c r="BP132" s="23" t="n">
        <v>0.52</v>
      </c>
      <c r="BQ132" s="23" t="n">
        <v>8.96</v>
      </c>
      <c r="BR132" s="23" t="n">
        <v>0</v>
      </c>
      <c r="BS132" s="23" t="n">
        <v>0</v>
      </c>
      <c r="BT132" s="23" t="n">
        <v>12.63</v>
      </c>
      <c r="BU132" s="23" t="n">
        <v>0.3</v>
      </c>
      <c r="BV132" s="23" t="n">
        <v>0</v>
      </c>
      <c r="BW132" s="23" t="n">
        <v>0</v>
      </c>
      <c r="BX132" s="23" t="n">
        <v>0</v>
      </c>
      <c r="BY132" s="23" t="n">
        <v>0</v>
      </c>
      <c r="BZ132" s="23" t="n">
        <v>1181.57</v>
      </c>
      <c r="CB132" s="23" t="n">
        <v>703.64</v>
      </c>
      <c r="CD132" s="23" t="n">
        <v>0</v>
      </c>
      <c r="CE132" s="23" t="n">
        <v>0</v>
      </c>
      <c r="CF132" s="23" t="n">
        <v>0</v>
      </c>
      <c r="CG132" s="23" t="n">
        <v>0</v>
      </c>
      <c r="CH132" s="23" t="n">
        <v>0</v>
      </c>
      <c r="CI132" s="23" t="n">
        <v>0</v>
      </c>
    </row>
    <row r="133" s="13" customFormat="true" ht="15" hidden="false" customHeight="false" outlineLevel="0" collapsed="false">
      <c r="C133" s="18"/>
      <c r="D133" s="18"/>
      <c r="E133" s="18"/>
      <c r="F133" s="18"/>
      <c r="G133" s="18"/>
    </row>
    <row r="134" s="13" customFormat="true" ht="15" hidden="false" customHeight="false" outlineLevel="0" collapsed="false">
      <c r="C134" s="18"/>
      <c r="D134" s="18"/>
      <c r="E134" s="18"/>
      <c r="F134" s="18"/>
      <c r="G134" s="18"/>
    </row>
    <row r="135" s="13" customFormat="true" ht="15" hidden="false" customHeight="false" outlineLevel="0" collapsed="false">
      <c r="C135" s="18"/>
      <c r="D135" s="18"/>
      <c r="E135" s="18"/>
      <c r="F135" s="18"/>
      <c r="G135" s="18"/>
    </row>
    <row r="136" s="13" customFormat="true" ht="15" hidden="false" customHeight="false" outlineLevel="0" collapsed="false">
      <c r="C136" s="18"/>
      <c r="D136" s="18"/>
      <c r="E136" s="18"/>
      <c r="F136" s="18"/>
      <c r="G136" s="18"/>
    </row>
    <row r="137" s="13" customFormat="true" ht="15" hidden="false" customHeight="false" outlineLevel="0" collapsed="false">
      <c r="C137" s="18"/>
      <c r="D137" s="18"/>
      <c r="E137" s="18"/>
      <c r="F137" s="18"/>
      <c r="G137" s="18"/>
    </row>
    <row r="138" s="13" customFormat="true" ht="15" hidden="false" customHeight="false" outlineLevel="0" collapsed="false">
      <c r="C138" s="18"/>
      <c r="D138" s="18"/>
      <c r="E138" s="18"/>
      <c r="F138" s="18"/>
      <c r="G138" s="18"/>
    </row>
    <row r="139" s="13" customFormat="true" ht="15" hidden="false" customHeight="false" outlineLevel="0" collapsed="false">
      <c r="C139" s="18"/>
      <c r="D139" s="18"/>
      <c r="E139" s="18"/>
      <c r="F139" s="18"/>
      <c r="G139" s="18"/>
    </row>
    <row r="140" s="13" customFormat="true" ht="15" hidden="false" customHeight="false" outlineLevel="0" collapsed="false">
      <c r="C140" s="18"/>
      <c r="D140" s="18"/>
      <c r="E140" s="18"/>
      <c r="F140" s="18"/>
      <c r="G140" s="18"/>
    </row>
    <row r="141" s="13" customFormat="true" ht="15" hidden="false" customHeight="false" outlineLevel="0" collapsed="false">
      <c r="C141" s="18"/>
      <c r="D141" s="18"/>
      <c r="E141" s="18"/>
      <c r="F141" s="18"/>
      <c r="G141" s="18"/>
    </row>
    <row r="142" s="13" customFormat="true" ht="15" hidden="false" customHeight="false" outlineLevel="0" collapsed="false">
      <c r="C142" s="18"/>
      <c r="D142" s="18"/>
      <c r="E142" s="18"/>
      <c r="F142" s="18"/>
      <c r="G142" s="18"/>
    </row>
    <row r="143" s="13" customFormat="true" ht="15" hidden="false" customHeight="false" outlineLevel="0" collapsed="false">
      <c r="C143" s="18"/>
      <c r="D143" s="18"/>
      <c r="E143" s="18"/>
      <c r="F143" s="18"/>
      <c r="G143" s="18"/>
    </row>
    <row r="144" s="13" customFormat="true" ht="15" hidden="false" customHeight="false" outlineLevel="0" collapsed="false">
      <c r="C144" s="18"/>
      <c r="D144" s="18"/>
      <c r="E144" s="18"/>
      <c r="F144" s="18"/>
      <c r="G144" s="18"/>
    </row>
    <row r="145" s="13" customFormat="true" ht="15" hidden="false" customHeight="false" outlineLevel="0" collapsed="false">
      <c r="C145" s="18"/>
      <c r="D145" s="18"/>
      <c r="E145" s="18"/>
      <c r="F145" s="18"/>
      <c r="G145" s="18"/>
    </row>
    <row r="146" s="13" customFormat="true" ht="15" hidden="false" customHeight="false" outlineLevel="0" collapsed="false">
      <c r="C146" s="18"/>
      <c r="D146" s="18"/>
      <c r="E146" s="18"/>
      <c r="F146" s="18"/>
      <c r="G146" s="18"/>
    </row>
    <row r="147" s="13" customFormat="true" ht="15" hidden="false" customHeight="false" outlineLevel="0" collapsed="false">
      <c r="C147" s="18"/>
      <c r="D147" s="18"/>
      <c r="E147" s="18"/>
      <c r="F147" s="18"/>
      <c r="G147" s="18"/>
    </row>
    <row r="148" s="13" customFormat="true" ht="15" hidden="false" customHeight="false" outlineLevel="0" collapsed="false">
      <c r="C148" s="18"/>
      <c r="D148" s="18"/>
      <c r="E148" s="18"/>
      <c r="F148" s="18"/>
      <c r="G148" s="18"/>
    </row>
    <row r="149" s="13" customFormat="true" ht="15" hidden="false" customHeight="false" outlineLevel="0" collapsed="false">
      <c r="C149" s="18"/>
      <c r="D149" s="18"/>
      <c r="E149" s="18"/>
      <c r="F149" s="18"/>
      <c r="G149" s="18"/>
    </row>
    <row r="150" s="13" customFormat="true" ht="15" hidden="false" customHeight="false" outlineLevel="0" collapsed="false">
      <c r="C150" s="18"/>
      <c r="D150" s="18"/>
      <c r="E150" s="18"/>
      <c r="F150" s="18"/>
      <c r="G150" s="18"/>
      <c r="AG150" s="13" t="n">
        <v>4</v>
      </c>
    </row>
    <row r="151" s="13" customFormat="true" ht="15" hidden="false" customHeight="true" outlineLevel="0" collapsed="false">
      <c r="A151" s="10" t="s">
        <v>2</v>
      </c>
      <c r="B151" s="11" t="s">
        <v>3</v>
      </c>
      <c r="C151" s="11" t="s">
        <v>4</v>
      </c>
      <c r="D151" s="11" t="s">
        <v>5</v>
      </c>
      <c r="E151" s="11" t="s">
        <v>6</v>
      </c>
      <c r="F151" s="11" t="s">
        <v>7</v>
      </c>
      <c r="G151" s="12" t="s">
        <v>8</v>
      </c>
      <c r="H151" s="13" t="s">
        <v>9</v>
      </c>
      <c r="I151" s="13" t="s">
        <v>10</v>
      </c>
      <c r="J151" s="13" t="s">
        <v>11</v>
      </c>
      <c r="K151" s="13" t="s">
        <v>12</v>
      </c>
      <c r="L151" s="13" t="s">
        <v>13</v>
      </c>
      <c r="M151" s="13" t="s">
        <v>14</v>
      </c>
      <c r="N151" s="13" t="s">
        <v>15</v>
      </c>
      <c r="O151" s="13" t="s">
        <v>16</v>
      </c>
      <c r="P151" s="13" t="s">
        <v>17</v>
      </c>
      <c r="Q151" s="13" t="s">
        <v>18</v>
      </c>
      <c r="R151" s="13" t="s">
        <v>19</v>
      </c>
      <c r="S151" s="13" t="s">
        <v>20</v>
      </c>
      <c r="T151" s="13" t="s">
        <v>21</v>
      </c>
      <c r="U151" s="14" t="s">
        <v>22</v>
      </c>
      <c r="V151" s="14"/>
      <c r="W151" s="14"/>
      <c r="X151" s="14"/>
      <c r="Y151" s="15" t="s">
        <v>23</v>
      </c>
      <c r="Z151" s="15"/>
      <c r="AA151" s="15"/>
      <c r="AB151" s="15"/>
      <c r="AC151" s="15"/>
      <c r="AD151" s="15"/>
      <c r="AE151" s="15"/>
      <c r="AF151" s="15"/>
      <c r="AG151" s="15"/>
      <c r="AH151" s="13" t="s">
        <v>24</v>
      </c>
      <c r="AI151" s="13" t="s">
        <v>25</v>
      </c>
      <c r="AJ151" s="13" t="s">
        <v>26</v>
      </c>
      <c r="AK151" s="13" t="s">
        <v>27</v>
      </c>
      <c r="AL151" s="13" t="s">
        <v>28</v>
      </c>
      <c r="AM151" s="13" t="s">
        <v>29</v>
      </c>
      <c r="AN151" s="13" t="s">
        <v>30</v>
      </c>
      <c r="AO151" s="13" t="s">
        <v>31</v>
      </c>
      <c r="AP151" s="13" t="s">
        <v>32</v>
      </c>
      <c r="AQ151" s="13" t="s">
        <v>33</v>
      </c>
      <c r="AR151" s="13" t="s">
        <v>34</v>
      </c>
      <c r="AS151" s="13" t="s">
        <v>35</v>
      </c>
      <c r="AT151" s="13" t="s">
        <v>36</v>
      </c>
      <c r="AU151" s="13" t="s">
        <v>37</v>
      </c>
      <c r="AV151" s="13" t="s">
        <v>38</v>
      </c>
      <c r="AW151" s="13" t="s">
        <v>39</v>
      </c>
      <c r="AX151" s="13" t="s">
        <v>40</v>
      </c>
      <c r="AY151" s="13" t="s">
        <v>41</v>
      </c>
      <c r="AZ151" s="13" t="s">
        <v>42</v>
      </c>
      <c r="BA151" s="13" t="s">
        <v>43</v>
      </c>
      <c r="BB151" s="13" t="s">
        <v>44</v>
      </c>
      <c r="BC151" s="13" t="s">
        <v>45</v>
      </c>
      <c r="BD151" s="13" t="s">
        <v>46</v>
      </c>
      <c r="BE151" s="13" t="s">
        <v>47</v>
      </c>
      <c r="BF151" s="13" t="s">
        <v>48</v>
      </c>
      <c r="BG151" s="13" t="s">
        <v>49</v>
      </c>
      <c r="BH151" s="13" t="s">
        <v>50</v>
      </c>
      <c r="BI151" s="13" t="s">
        <v>51</v>
      </c>
      <c r="BJ151" s="13" t="s">
        <v>52</v>
      </c>
      <c r="BK151" s="13" t="s">
        <v>53</v>
      </c>
      <c r="BL151" s="13" t="s">
        <v>54</v>
      </c>
      <c r="BM151" s="13" t="s">
        <v>55</v>
      </c>
      <c r="BN151" s="13" t="s">
        <v>56</v>
      </c>
      <c r="BO151" s="13" t="s">
        <v>57</v>
      </c>
      <c r="BP151" s="13" t="s">
        <v>58</v>
      </c>
      <c r="BQ151" s="13" t="s">
        <v>59</v>
      </c>
      <c r="BR151" s="13" t="s">
        <v>60</v>
      </c>
      <c r="BS151" s="13" t="s">
        <v>61</v>
      </c>
      <c r="BT151" s="13" t="s">
        <v>62</v>
      </c>
      <c r="BU151" s="13" t="s">
        <v>63</v>
      </c>
      <c r="BV151" s="13" t="s">
        <v>64</v>
      </c>
      <c r="BW151" s="13" t="s">
        <v>65</v>
      </c>
      <c r="BX151" s="13" t="s">
        <v>66</v>
      </c>
      <c r="BY151" s="13" t="s">
        <v>67</v>
      </c>
      <c r="BZ151" s="16"/>
    </row>
    <row r="152" s="13" customFormat="true" ht="15" hidden="false" customHeight="true" outlineLevel="0" collapsed="false">
      <c r="A152" s="10"/>
      <c r="B152" s="11"/>
      <c r="C152" s="11"/>
      <c r="D152" s="11" t="s">
        <v>68</v>
      </c>
      <c r="E152" s="11" t="s">
        <v>68</v>
      </c>
      <c r="F152" s="11"/>
      <c r="G152" s="12"/>
      <c r="U152" s="17" t="s">
        <v>69</v>
      </c>
      <c r="V152" s="17" t="s">
        <v>70</v>
      </c>
      <c r="W152" s="17" t="s">
        <v>71</v>
      </c>
      <c r="X152" s="17" t="s">
        <v>72</v>
      </c>
      <c r="Y152" s="17" t="s">
        <v>73</v>
      </c>
      <c r="Z152" s="17" t="s">
        <v>74</v>
      </c>
      <c r="AA152" s="17" t="s">
        <v>75</v>
      </c>
      <c r="AB152" s="17" t="s">
        <v>76</v>
      </c>
      <c r="AC152" s="17" t="s">
        <v>77</v>
      </c>
      <c r="AD152" s="17" t="s">
        <v>78</v>
      </c>
      <c r="AE152" s="17" t="s">
        <v>79</v>
      </c>
      <c r="AF152" s="17" t="s">
        <v>80</v>
      </c>
      <c r="AG152" s="15" t="s">
        <v>81</v>
      </c>
      <c r="BZ152" s="16"/>
    </row>
    <row r="153" s="13" customFormat="true" ht="15" hidden="false" customHeight="false" outlineLevel="0" collapsed="false">
      <c r="B153" s="23" t="s">
        <v>198</v>
      </c>
      <c r="C153" s="18"/>
      <c r="D153" s="18"/>
      <c r="E153" s="18"/>
      <c r="F153" s="18"/>
      <c r="G153" s="18"/>
    </row>
    <row r="154" s="13" customFormat="true" ht="15" hidden="false" customHeight="false" outlineLevel="0" collapsed="false">
      <c r="B154" s="13" t="s">
        <v>82</v>
      </c>
      <c r="C154" s="18"/>
      <c r="D154" s="18"/>
      <c r="E154" s="18"/>
      <c r="F154" s="18"/>
      <c r="G154" s="18"/>
    </row>
    <row r="155" s="19" customFormat="true" ht="15" hidden="false" customHeight="false" outlineLevel="0" collapsed="false">
      <c r="A155" s="19" t="str">
        <f aca="false">"-"</f>
        <v>-</v>
      </c>
      <c r="B155" s="19" t="s">
        <v>83</v>
      </c>
      <c r="C155" s="20" t="s">
        <v>84</v>
      </c>
      <c r="D155" s="20" t="n">
        <v>1.96</v>
      </c>
      <c r="E155" s="20" t="n">
        <v>0.78</v>
      </c>
      <c r="F155" s="20" t="n">
        <v>24.3</v>
      </c>
      <c r="G155" s="20" t="n">
        <v>106.0752</v>
      </c>
      <c r="H155" s="19" t="n">
        <v>0.2</v>
      </c>
      <c r="I155" s="19" t="n">
        <v>0</v>
      </c>
      <c r="J155" s="19" t="n">
        <v>0</v>
      </c>
      <c r="K155" s="19" t="n">
        <v>0</v>
      </c>
      <c r="L155" s="19" t="n">
        <v>19.21</v>
      </c>
      <c r="M155" s="19" t="n">
        <v>1.57</v>
      </c>
      <c r="N155" s="19" t="n">
        <v>3.53</v>
      </c>
      <c r="O155" s="19" t="n">
        <v>0</v>
      </c>
      <c r="P155" s="19" t="n">
        <v>0</v>
      </c>
      <c r="Q155" s="19" t="n">
        <v>1.57</v>
      </c>
      <c r="R155" s="19" t="n">
        <v>0.98</v>
      </c>
      <c r="S155" s="19" t="n">
        <v>50.96</v>
      </c>
      <c r="T155" s="19" t="n">
        <v>544.88</v>
      </c>
      <c r="U155" s="19" t="n">
        <v>73.5</v>
      </c>
      <c r="V155" s="19" t="n">
        <v>28.42</v>
      </c>
      <c r="W155" s="19" t="n">
        <v>49.98</v>
      </c>
      <c r="X155" s="19" t="n">
        <v>4.31</v>
      </c>
      <c r="Y155" s="19" t="n">
        <v>0</v>
      </c>
      <c r="Z155" s="19" t="n">
        <v>58.8</v>
      </c>
      <c r="AA155" s="19" t="n">
        <v>10</v>
      </c>
      <c r="AB155" s="19" t="n">
        <v>60</v>
      </c>
      <c r="AC155" s="19" t="n">
        <v>0.39</v>
      </c>
      <c r="AD155" s="19" t="n">
        <v>0.04</v>
      </c>
      <c r="AE155" s="19" t="n">
        <v>0.59</v>
      </c>
      <c r="AF155" s="19" t="n">
        <v>0.8</v>
      </c>
      <c r="AG155" s="19" t="n">
        <v>129.36</v>
      </c>
      <c r="AH155" s="19" t="n">
        <v>0</v>
      </c>
      <c r="AI155" s="19" t="n">
        <v>23.52</v>
      </c>
      <c r="AJ155" s="19" t="n">
        <v>25.48</v>
      </c>
      <c r="AK155" s="19" t="n">
        <v>37.24</v>
      </c>
      <c r="AL155" s="19" t="n">
        <v>35.28</v>
      </c>
      <c r="AM155" s="19" t="n">
        <v>5.88</v>
      </c>
      <c r="AN155" s="19" t="n">
        <v>21.56</v>
      </c>
      <c r="AO155" s="19" t="n">
        <v>5.88</v>
      </c>
      <c r="AP155" s="19" t="n">
        <v>17.64</v>
      </c>
      <c r="AQ155" s="19" t="n">
        <v>33.32</v>
      </c>
      <c r="AR155" s="19" t="n">
        <v>19.6</v>
      </c>
      <c r="AS155" s="19" t="n">
        <v>152.88</v>
      </c>
      <c r="AT155" s="19" t="n">
        <v>13.72</v>
      </c>
      <c r="AU155" s="19" t="n">
        <v>27.44</v>
      </c>
      <c r="AV155" s="19" t="n">
        <v>82.32</v>
      </c>
      <c r="AW155" s="19" t="n">
        <v>0</v>
      </c>
      <c r="AX155" s="19" t="n">
        <v>25.48</v>
      </c>
      <c r="AY155" s="19" t="n">
        <v>31.36</v>
      </c>
      <c r="AZ155" s="19" t="n">
        <v>11.76</v>
      </c>
      <c r="BA155" s="19" t="n">
        <v>9.8</v>
      </c>
      <c r="BB155" s="19" t="n">
        <v>0</v>
      </c>
      <c r="BC155" s="19" t="n">
        <v>0</v>
      </c>
      <c r="BD155" s="19" t="n">
        <v>0</v>
      </c>
      <c r="BE155" s="19" t="n">
        <v>0</v>
      </c>
      <c r="BF155" s="19" t="n">
        <v>0</v>
      </c>
      <c r="BG155" s="19" t="n">
        <v>0</v>
      </c>
      <c r="BH155" s="19" t="n">
        <v>0</v>
      </c>
      <c r="BI155" s="19" t="n">
        <v>0</v>
      </c>
      <c r="BJ155" s="19" t="n">
        <v>0</v>
      </c>
      <c r="BK155" s="19" t="n">
        <v>0</v>
      </c>
      <c r="BL155" s="19" t="n">
        <v>0</v>
      </c>
      <c r="BM155" s="19" t="n">
        <v>0</v>
      </c>
      <c r="BN155" s="19" t="n">
        <v>0</v>
      </c>
      <c r="BO155" s="19" t="n">
        <v>0</v>
      </c>
      <c r="BP155" s="19" t="n">
        <v>0</v>
      </c>
      <c r="BQ155" s="19" t="n">
        <v>0</v>
      </c>
      <c r="BR155" s="19" t="n">
        <v>0</v>
      </c>
      <c r="BS155" s="19" t="n">
        <v>0</v>
      </c>
      <c r="BT155" s="19" t="n">
        <v>0</v>
      </c>
      <c r="BU155" s="19" t="n">
        <v>0</v>
      </c>
      <c r="BV155" s="19" t="n">
        <v>0</v>
      </c>
      <c r="BW155" s="19" t="n">
        <v>0</v>
      </c>
      <c r="BX155" s="19" t="n">
        <v>0</v>
      </c>
      <c r="BY155" s="19" t="n">
        <v>0</v>
      </c>
      <c r="BZ155" s="19" t="n">
        <v>172.6</v>
      </c>
      <c r="CB155" s="19" t="n">
        <v>9.8</v>
      </c>
      <c r="CD155" s="19" t="n">
        <v>0</v>
      </c>
      <c r="CE155" s="19" t="n">
        <v>0</v>
      </c>
      <c r="CF155" s="19" t="n">
        <v>0</v>
      </c>
      <c r="CG155" s="19" t="n">
        <v>0</v>
      </c>
      <c r="CH155" s="19" t="n">
        <v>0</v>
      </c>
      <c r="CI155" s="19" t="n">
        <v>0</v>
      </c>
    </row>
    <row r="156" s="19" customFormat="true" ht="15" hidden="false" customHeight="false" outlineLevel="0" collapsed="false">
      <c r="A156" s="19" t="str">
        <f aca="false">"340"</f>
        <v>340</v>
      </c>
      <c r="B156" s="19" t="s">
        <v>131</v>
      </c>
      <c r="C156" s="20" t="str">
        <f aca="false">"200"</f>
        <v>200</v>
      </c>
      <c r="D156" s="20" t="n">
        <v>19.22</v>
      </c>
      <c r="E156" s="20" t="n">
        <v>23.93</v>
      </c>
      <c r="F156" s="20" t="n">
        <v>2.44</v>
      </c>
      <c r="G156" s="20" t="n">
        <v>301.550106666667</v>
      </c>
      <c r="H156" s="19" t="n">
        <v>9.54</v>
      </c>
      <c r="I156" s="19" t="n">
        <v>0.21</v>
      </c>
      <c r="J156" s="19" t="n">
        <v>8.96</v>
      </c>
      <c r="K156" s="19" t="n">
        <v>0</v>
      </c>
      <c r="L156" s="19" t="n">
        <v>2.44</v>
      </c>
      <c r="M156" s="19" t="n">
        <v>0</v>
      </c>
      <c r="N156" s="19" t="n">
        <v>0</v>
      </c>
      <c r="O156" s="19" t="n">
        <v>0</v>
      </c>
      <c r="P156" s="19" t="n">
        <v>0</v>
      </c>
      <c r="Q156" s="19" t="n">
        <v>0.03</v>
      </c>
      <c r="R156" s="19" t="n">
        <v>2.52</v>
      </c>
      <c r="S156" s="19" t="n">
        <v>430.03</v>
      </c>
      <c r="T156" s="19" t="n">
        <v>232.64</v>
      </c>
      <c r="U156" s="19" t="n">
        <v>111.14</v>
      </c>
      <c r="V156" s="19" t="n">
        <v>20.24</v>
      </c>
      <c r="W156" s="19" t="n">
        <v>273.31</v>
      </c>
      <c r="X156" s="19" t="n">
        <v>3.48</v>
      </c>
      <c r="Y156" s="19" t="n">
        <v>402.04</v>
      </c>
      <c r="Z156" s="19" t="n">
        <v>109.92</v>
      </c>
      <c r="AA156" s="19" t="n">
        <v>443.65</v>
      </c>
      <c r="AB156" s="19" t="n">
        <v>1.01</v>
      </c>
      <c r="AC156" s="19" t="n">
        <v>0.1</v>
      </c>
      <c r="AD156" s="19" t="n">
        <v>0.62</v>
      </c>
      <c r="AE156" s="19" t="n">
        <v>0.31</v>
      </c>
      <c r="AF156" s="19" t="n">
        <v>5.73</v>
      </c>
      <c r="AG156" s="19" t="n">
        <v>0.19</v>
      </c>
      <c r="AH156" s="19" t="n">
        <v>0</v>
      </c>
      <c r="AI156" s="19" t="n">
        <v>1118.49</v>
      </c>
      <c r="AJ156" s="19" t="n">
        <v>865.7</v>
      </c>
      <c r="AK156" s="19" t="n">
        <v>1923.93</v>
      </c>
      <c r="AL156" s="19" t="n">
        <v>1439.82</v>
      </c>
      <c r="AM156" s="19" t="n">
        <v>746.14</v>
      </c>
      <c r="AN156" s="19" t="n">
        <v>1018.26</v>
      </c>
      <c r="AO156" s="19" t="n">
        <v>335.19</v>
      </c>
      <c r="AP156" s="19" t="n">
        <v>1222.25</v>
      </c>
      <c r="AQ156" s="19" t="n">
        <v>1234.73</v>
      </c>
      <c r="AR156" s="19" t="n">
        <v>1750.46</v>
      </c>
      <c r="AS156" s="19" t="n">
        <v>2327.96</v>
      </c>
      <c r="AT156" s="19" t="n">
        <v>628.41</v>
      </c>
      <c r="AU156" s="19" t="n">
        <v>902.47</v>
      </c>
      <c r="AV156" s="19" t="n">
        <v>3730.03</v>
      </c>
      <c r="AW156" s="19" t="n">
        <v>21.29</v>
      </c>
      <c r="AX156" s="19" t="n">
        <v>832.8</v>
      </c>
      <c r="AY156" s="19" t="n">
        <v>1556.4</v>
      </c>
      <c r="AZ156" s="19" t="n">
        <v>844.65</v>
      </c>
      <c r="BA156" s="19" t="n">
        <v>484.47</v>
      </c>
      <c r="BB156" s="19" t="n">
        <v>0.53</v>
      </c>
      <c r="BC156" s="19" t="n">
        <v>0.55</v>
      </c>
      <c r="BD156" s="19" t="n">
        <v>0.39</v>
      </c>
      <c r="BE156" s="19" t="n">
        <v>0.96</v>
      </c>
      <c r="BF156" s="19" t="n">
        <v>0.16</v>
      </c>
      <c r="BG156" s="19" t="n">
        <v>0.82</v>
      </c>
      <c r="BH156" s="19" t="n">
        <v>0</v>
      </c>
      <c r="BI156" s="19" t="n">
        <v>3</v>
      </c>
      <c r="BJ156" s="19" t="n">
        <v>0</v>
      </c>
      <c r="BK156" s="19" t="n">
        <v>0.93</v>
      </c>
      <c r="BL156" s="19" t="n">
        <v>0.26</v>
      </c>
      <c r="BM156" s="19" t="n">
        <v>0.2</v>
      </c>
      <c r="BN156" s="19" t="n">
        <v>0</v>
      </c>
      <c r="BO156" s="19" t="n">
        <v>0.41</v>
      </c>
      <c r="BP156" s="19" t="n">
        <v>0.29</v>
      </c>
      <c r="BQ156" s="19" t="n">
        <v>11.78</v>
      </c>
      <c r="BR156" s="19" t="n">
        <v>0</v>
      </c>
      <c r="BS156" s="19" t="n">
        <v>0</v>
      </c>
      <c r="BT156" s="19" t="n">
        <v>3.57</v>
      </c>
      <c r="BU156" s="19" t="n">
        <v>0.09</v>
      </c>
      <c r="BV156" s="19" t="n">
        <v>0.03</v>
      </c>
      <c r="BW156" s="19" t="n">
        <v>0</v>
      </c>
      <c r="BX156" s="19" t="n">
        <v>0</v>
      </c>
      <c r="BY156" s="19" t="n">
        <v>0</v>
      </c>
      <c r="BZ156" s="19" t="n">
        <v>140.9</v>
      </c>
      <c r="CB156" s="19" t="n">
        <v>420.36</v>
      </c>
      <c r="CD156" s="19" t="n">
        <v>0</v>
      </c>
      <c r="CE156" s="19" t="n">
        <v>0</v>
      </c>
      <c r="CF156" s="19" t="n">
        <v>0</v>
      </c>
      <c r="CG156" s="19" t="n">
        <v>0</v>
      </c>
      <c r="CH156" s="19" t="n">
        <v>0</v>
      </c>
      <c r="CI156" s="19" t="n">
        <v>0</v>
      </c>
    </row>
    <row r="157" s="19" customFormat="true" ht="15" hidden="false" customHeight="false" outlineLevel="0" collapsed="false">
      <c r="A157" s="26" t="n">
        <v>685</v>
      </c>
      <c r="B157" s="19" t="s">
        <v>132</v>
      </c>
      <c r="C157" s="20" t="str">
        <f aca="false">"200"</f>
        <v>200</v>
      </c>
      <c r="D157" s="20" t="n">
        <v>0.04</v>
      </c>
      <c r="E157" s="20" t="n">
        <v>0.01</v>
      </c>
      <c r="F157" s="20" t="n">
        <v>9.81</v>
      </c>
      <c r="G157" s="20" t="n">
        <v>37.483876</v>
      </c>
      <c r="H157" s="19" t="n">
        <v>0.01</v>
      </c>
      <c r="I157" s="19" t="n">
        <v>0</v>
      </c>
      <c r="J157" s="19" t="n">
        <v>0</v>
      </c>
      <c r="K157" s="19" t="n">
        <v>0</v>
      </c>
      <c r="L157" s="19" t="n">
        <v>9.79</v>
      </c>
      <c r="M157" s="19" t="n">
        <v>0</v>
      </c>
      <c r="N157" s="19" t="n">
        <v>0.02</v>
      </c>
      <c r="O157" s="19" t="n">
        <v>0</v>
      </c>
      <c r="P157" s="19" t="n">
        <v>0</v>
      </c>
      <c r="Q157" s="19" t="n">
        <v>0</v>
      </c>
      <c r="R157" s="19" t="n">
        <v>0.02</v>
      </c>
      <c r="S157" s="19" t="n">
        <v>39.84</v>
      </c>
      <c r="T157" s="19" t="n">
        <v>507.64</v>
      </c>
      <c r="U157" s="19" t="n">
        <v>72.1</v>
      </c>
      <c r="V157" s="19" t="n">
        <v>49.44</v>
      </c>
      <c r="W157" s="19" t="n">
        <v>56.1</v>
      </c>
      <c r="X157" s="19" t="n">
        <v>1</v>
      </c>
      <c r="Y157" s="19" t="n">
        <v>0.08</v>
      </c>
      <c r="Z157" s="19" t="n">
        <v>180</v>
      </c>
      <c r="AA157" s="19" t="n">
        <v>34.08</v>
      </c>
      <c r="AB157" s="19" t="n">
        <v>0.6</v>
      </c>
      <c r="AC157" s="19" t="n">
        <v>0.05</v>
      </c>
      <c r="AD157" s="19" t="n">
        <v>0.05</v>
      </c>
      <c r="AE157" s="19" t="n">
        <v>0.69</v>
      </c>
      <c r="AF157" s="19" t="n">
        <v>1.02</v>
      </c>
      <c r="AG157" s="19" t="n">
        <v>12</v>
      </c>
      <c r="AH157" s="19" t="n">
        <v>0</v>
      </c>
      <c r="AI157" s="19" t="n">
        <v>0</v>
      </c>
      <c r="AJ157" s="19" t="n">
        <v>0</v>
      </c>
      <c r="AK157" s="19" t="n">
        <v>24.76</v>
      </c>
      <c r="AL157" s="19" t="n">
        <v>26.3</v>
      </c>
      <c r="AM157" s="19" t="n">
        <v>19.84</v>
      </c>
      <c r="AN157" s="19" t="n">
        <v>98.74</v>
      </c>
      <c r="AO157" s="19" t="n">
        <v>4.3</v>
      </c>
      <c r="AP157" s="19" t="n">
        <v>24.57</v>
      </c>
      <c r="AQ157" s="19" t="n">
        <v>49.95</v>
      </c>
      <c r="AR157" s="19" t="n">
        <v>158.24</v>
      </c>
      <c r="AS157" s="19" t="n">
        <v>142.92</v>
      </c>
      <c r="AT157" s="19" t="n">
        <v>20.08</v>
      </c>
      <c r="AU157" s="19" t="n">
        <v>11.8</v>
      </c>
      <c r="AV157" s="19" t="n">
        <v>180.22</v>
      </c>
      <c r="AW157" s="19" t="n">
        <v>0.53</v>
      </c>
      <c r="AX157" s="19" t="n">
        <v>197.26</v>
      </c>
      <c r="AY157" s="19" t="n">
        <v>138.21</v>
      </c>
      <c r="AZ157" s="19" t="n">
        <v>20.47</v>
      </c>
      <c r="BA157" s="19" t="n">
        <v>29.95</v>
      </c>
      <c r="BB157" s="19" t="n">
        <v>0</v>
      </c>
      <c r="BC157" s="19" t="n">
        <v>0</v>
      </c>
      <c r="BD157" s="19" t="n">
        <v>0</v>
      </c>
      <c r="BE157" s="19" t="n">
        <v>0</v>
      </c>
      <c r="BF157" s="19" t="n">
        <v>0</v>
      </c>
      <c r="BG157" s="19" t="n">
        <v>0</v>
      </c>
      <c r="BH157" s="19" t="n">
        <v>0</v>
      </c>
      <c r="BI157" s="19" t="n">
        <v>0.08</v>
      </c>
      <c r="BJ157" s="19" t="n">
        <v>0</v>
      </c>
      <c r="BK157" s="19" t="n">
        <v>0.01</v>
      </c>
      <c r="BL157" s="19" t="n">
        <v>0</v>
      </c>
      <c r="BM157" s="19" t="n">
        <v>0</v>
      </c>
      <c r="BN157" s="19" t="n">
        <v>0</v>
      </c>
      <c r="BO157" s="19" t="n">
        <v>0</v>
      </c>
      <c r="BP157" s="19" t="n">
        <v>0.01</v>
      </c>
      <c r="BQ157" s="19" t="n">
        <v>0.05</v>
      </c>
      <c r="BR157" s="19" t="n">
        <v>0</v>
      </c>
      <c r="BS157" s="19" t="n">
        <v>0</v>
      </c>
      <c r="BT157" s="19" t="n">
        <v>0.03</v>
      </c>
      <c r="BU157" s="19" t="n">
        <v>0.11</v>
      </c>
      <c r="BV157" s="19" t="n">
        <v>0</v>
      </c>
      <c r="BW157" s="19" t="n">
        <v>0</v>
      </c>
      <c r="BX157" s="19" t="n">
        <v>0</v>
      </c>
      <c r="BY157" s="19" t="n">
        <v>0</v>
      </c>
      <c r="BZ157" s="19" t="n">
        <v>200.03</v>
      </c>
      <c r="CB157" s="19" t="n">
        <v>30.08</v>
      </c>
      <c r="CD157" s="19" t="n">
        <v>0</v>
      </c>
      <c r="CE157" s="19" t="n">
        <v>0</v>
      </c>
      <c r="CF157" s="19" t="n">
        <v>0</v>
      </c>
      <c r="CG157" s="19" t="n">
        <v>0</v>
      </c>
      <c r="CH157" s="19" t="n">
        <v>0</v>
      </c>
      <c r="CI157" s="19" t="n">
        <v>0</v>
      </c>
    </row>
    <row r="158" s="21" customFormat="true" ht="15" hidden="false" customHeight="false" outlineLevel="0" collapsed="false">
      <c r="A158" s="21" t="str">
        <f aca="false">"-"</f>
        <v>-</v>
      </c>
      <c r="B158" s="21" t="s">
        <v>87</v>
      </c>
      <c r="C158" s="22" t="str">
        <f aca="false">"80"</f>
        <v>80</v>
      </c>
      <c r="D158" s="22" t="n">
        <v>5.29</v>
      </c>
      <c r="E158" s="22" t="n">
        <v>0.53</v>
      </c>
      <c r="F158" s="22" t="n">
        <v>37.52</v>
      </c>
      <c r="G158" s="22" t="n">
        <v>179.1208</v>
      </c>
      <c r="H158" s="21" t="n">
        <v>0</v>
      </c>
      <c r="I158" s="21" t="n">
        <v>0</v>
      </c>
      <c r="J158" s="21" t="n">
        <v>0</v>
      </c>
      <c r="K158" s="21" t="n">
        <v>0</v>
      </c>
      <c r="L158" s="21" t="n">
        <v>0.88</v>
      </c>
      <c r="M158" s="21" t="n">
        <v>36.48</v>
      </c>
      <c r="N158" s="21" t="n">
        <v>0.16</v>
      </c>
      <c r="O158" s="21" t="n">
        <v>0</v>
      </c>
      <c r="P158" s="21" t="n">
        <v>0</v>
      </c>
      <c r="Q158" s="21" t="n">
        <v>0</v>
      </c>
      <c r="R158" s="21" t="n">
        <v>1.44</v>
      </c>
      <c r="S158" s="21" t="n">
        <v>0</v>
      </c>
      <c r="T158" s="21" t="n">
        <v>0</v>
      </c>
      <c r="U158" s="21" t="n">
        <v>0</v>
      </c>
      <c r="V158" s="21" t="n">
        <v>0</v>
      </c>
      <c r="W158" s="21" t="n">
        <v>0</v>
      </c>
      <c r="X158" s="21" t="n">
        <v>0</v>
      </c>
      <c r="Y158" s="21" t="n">
        <v>0</v>
      </c>
      <c r="Z158" s="21" t="n">
        <v>0</v>
      </c>
      <c r="AA158" s="21" t="n">
        <v>0</v>
      </c>
      <c r="AB158" s="21" t="n">
        <v>0</v>
      </c>
      <c r="AC158" s="21" t="n">
        <v>0</v>
      </c>
      <c r="AD158" s="21" t="n">
        <v>0</v>
      </c>
      <c r="AE158" s="21" t="n">
        <v>0</v>
      </c>
      <c r="AF158" s="21" t="n">
        <v>0</v>
      </c>
      <c r="AG158" s="21" t="n">
        <v>0</v>
      </c>
      <c r="AH158" s="21" t="n">
        <v>0</v>
      </c>
      <c r="AI158" s="21" t="n">
        <v>255.43</v>
      </c>
      <c r="AJ158" s="21" t="n">
        <v>265.87</v>
      </c>
      <c r="AK158" s="21" t="n">
        <v>407.16</v>
      </c>
      <c r="AL158" s="21" t="n">
        <v>135.02</v>
      </c>
      <c r="AM158" s="21" t="n">
        <v>80.04</v>
      </c>
      <c r="AN158" s="21" t="n">
        <v>160.08</v>
      </c>
      <c r="AO158" s="21" t="n">
        <v>60.55</v>
      </c>
      <c r="AP158" s="21" t="n">
        <v>289.54</v>
      </c>
      <c r="AQ158" s="21" t="n">
        <v>179.57</v>
      </c>
      <c r="AR158" s="21" t="n">
        <v>250.56</v>
      </c>
      <c r="AS158" s="21" t="n">
        <v>206.71</v>
      </c>
      <c r="AT158" s="21" t="n">
        <v>108.58</v>
      </c>
      <c r="AU158" s="21" t="n">
        <v>192.1</v>
      </c>
      <c r="AV158" s="21" t="n">
        <v>1606.37</v>
      </c>
      <c r="AW158" s="21" t="n">
        <v>0</v>
      </c>
      <c r="AX158" s="21" t="n">
        <v>523.39</v>
      </c>
      <c r="AY158" s="21" t="n">
        <v>227.59</v>
      </c>
      <c r="AZ158" s="21" t="n">
        <v>151.03</v>
      </c>
      <c r="BA158" s="21" t="n">
        <v>119.71</v>
      </c>
      <c r="BB158" s="21" t="n">
        <v>0</v>
      </c>
      <c r="BC158" s="21" t="n">
        <v>0</v>
      </c>
      <c r="BD158" s="21" t="n">
        <v>0</v>
      </c>
      <c r="BE158" s="21" t="n">
        <v>0</v>
      </c>
      <c r="BF158" s="21" t="n">
        <v>0</v>
      </c>
      <c r="BG158" s="21" t="n">
        <v>0</v>
      </c>
      <c r="BH158" s="21" t="n">
        <v>0</v>
      </c>
      <c r="BI158" s="21" t="n">
        <v>0.06</v>
      </c>
      <c r="BJ158" s="21" t="n">
        <v>0</v>
      </c>
      <c r="BK158" s="21" t="n">
        <v>0.01</v>
      </c>
      <c r="BL158" s="21" t="n">
        <v>0</v>
      </c>
      <c r="BM158" s="21" t="n">
        <v>0</v>
      </c>
      <c r="BN158" s="21" t="n">
        <v>0</v>
      </c>
      <c r="BO158" s="21" t="n">
        <v>0</v>
      </c>
      <c r="BP158" s="21" t="n">
        <v>0.01</v>
      </c>
      <c r="BQ158" s="21" t="n">
        <v>0.05</v>
      </c>
      <c r="BR158" s="21" t="n">
        <v>0</v>
      </c>
      <c r="BS158" s="21" t="n">
        <v>0</v>
      </c>
      <c r="BT158" s="21" t="n">
        <v>0.22</v>
      </c>
      <c r="BU158" s="21" t="n">
        <v>0.01</v>
      </c>
      <c r="BV158" s="21" t="n">
        <v>0</v>
      </c>
      <c r="BW158" s="21" t="n">
        <v>0</v>
      </c>
      <c r="BX158" s="21" t="n">
        <v>0</v>
      </c>
      <c r="BY158" s="21" t="n">
        <v>0</v>
      </c>
      <c r="BZ158" s="21" t="n">
        <v>31.28</v>
      </c>
      <c r="CB158" s="21" t="n">
        <v>0</v>
      </c>
      <c r="CD158" s="21" t="n">
        <v>0</v>
      </c>
      <c r="CE158" s="21" t="n">
        <v>0</v>
      </c>
      <c r="CF158" s="21" t="n">
        <v>0</v>
      </c>
      <c r="CG158" s="21" t="n">
        <v>0</v>
      </c>
      <c r="CH158" s="21" t="n">
        <v>0</v>
      </c>
      <c r="CI158" s="21" t="n">
        <v>0</v>
      </c>
    </row>
    <row r="159" s="23" customFormat="true" ht="14.25" hidden="false" customHeight="false" outlineLevel="0" collapsed="false">
      <c r="B159" s="23" t="s">
        <v>88</v>
      </c>
      <c r="C159" s="24"/>
      <c r="D159" s="24" t="n">
        <v>26.51</v>
      </c>
      <c r="E159" s="24" t="n">
        <v>25.25</v>
      </c>
      <c r="F159" s="24" t="n">
        <v>74.07</v>
      </c>
      <c r="G159" s="24" t="n">
        <v>624.23</v>
      </c>
      <c r="H159" s="23" t="n">
        <v>9.75</v>
      </c>
      <c r="I159" s="23" t="n">
        <v>0.21</v>
      </c>
      <c r="J159" s="23" t="n">
        <v>8.96</v>
      </c>
      <c r="K159" s="23" t="n">
        <v>0</v>
      </c>
      <c r="L159" s="23" t="n">
        <v>32.31</v>
      </c>
      <c r="M159" s="23" t="n">
        <v>38.05</v>
      </c>
      <c r="N159" s="23" t="n">
        <v>3.71</v>
      </c>
      <c r="O159" s="23" t="n">
        <v>0</v>
      </c>
      <c r="P159" s="23" t="n">
        <v>0</v>
      </c>
      <c r="Q159" s="23" t="n">
        <v>1.6</v>
      </c>
      <c r="R159" s="23" t="n">
        <v>4.96</v>
      </c>
      <c r="S159" s="23" t="n">
        <v>520.83</v>
      </c>
      <c r="T159" s="23" t="n">
        <v>1285.16</v>
      </c>
      <c r="U159" s="23" t="n">
        <v>256.74</v>
      </c>
      <c r="V159" s="23" t="n">
        <v>98.1</v>
      </c>
      <c r="W159" s="23" t="n">
        <v>379.39</v>
      </c>
      <c r="X159" s="23" t="n">
        <v>8.79</v>
      </c>
      <c r="Y159" s="23" t="n">
        <v>402.12</v>
      </c>
      <c r="Z159" s="23" t="n">
        <v>348.72</v>
      </c>
      <c r="AA159" s="23" t="n">
        <v>487.73</v>
      </c>
      <c r="AB159" s="23" t="n">
        <v>61.61</v>
      </c>
      <c r="AC159" s="23" t="n">
        <v>0.54</v>
      </c>
      <c r="AD159" s="23" t="n">
        <v>0.71</v>
      </c>
      <c r="AE159" s="23" t="n">
        <v>1.59</v>
      </c>
      <c r="AF159" s="23" t="n">
        <v>7.55</v>
      </c>
      <c r="AG159" s="23" t="n">
        <v>141.55</v>
      </c>
      <c r="AH159" s="23" t="n">
        <v>0</v>
      </c>
      <c r="AI159" s="23" t="n">
        <v>1397.44</v>
      </c>
      <c r="AJ159" s="23" t="n">
        <v>1157.06</v>
      </c>
      <c r="AK159" s="23" t="n">
        <v>2393.09</v>
      </c>
      <c r="AL159" s="23" t="n">
        <v>1636.43</v>
      </c>
      <c r="AM159" s="23" t="n">
        <v>851.9</v>
      </c>
      <c r="AN159" s="23" t="n">
        <v>1298.65</v>
      </c>
      <c r="AO159" s="23" t="n">
        <v>405.92</v>
      </c>
      <c r="AP159" s="23" t="n">
        <v>1554</v>
      </c>
      <c r="AQ159" s="23" t="n">
        <v>1497.57</v>
      </c>
      <c r="AR159" s="23" t="n">
        <v>2178.86</v>
      </c>
      <c r="AS159" s="23" t="n">
        <v>2830.46</v>
      </c>
      <c r="AT159" s="23" t="n">
        <v>770.79</v>
      </c>
      <c r="AU159" s="23" t="n">
        <v>1133.8</v>
      </c>
      <c r="AV159" s="23" t="n">
        <v>5598.94</v>
      </c>
      <c r="AW159" s="23" t="n">
        <v>21.82</v>
      </c>
      <c r="AX159" s="23" t="n">
        <v>1578.92</v>
      </c>
      <c r="AY159" s="23" t="n">
        <v>1953.56</v>
      </c>
      <c r="AZ159" s="23" t="n">
        <v>1027.91</v>
      </c>
      <c r="BA159" s="23" t="n">
        <v>643.94</v>
      </c>
      <c r="BB159" s="23" t="n">
        <v>0.53</v>
      </c>
      <c r="BC159" s="23" t="n">
        <v>0.55</v>
      </c>
      <c r="BD159" s="23" t="n">
        <v>0.39</v>
      </c>
      <c r="BE159" s="23" t="n">
        <v>0.96</v>
      </c>
      <c r="BF159" s="23" t="n">
        <v>0.16</v>
      </c>
      <c r="BG159" s="23" t="n">
        <v>0.82</v>
      </c>
      <c r="BH159" s="23" t="n">
        <v>0</v>
      </c>
      <c r="BI159" s="23" t="n">
        <v>3.14</v>
      </c>
      <c r="BJ159" s="23" t="n">
        <v>0</v>
      </c>
      <c r="BK159" s="23" t="n">
        <v>0.95</v>
      </c>
      <c r="BL159" s="23" t="n">
        <v>0.26</v>
      </c>
      <c r="BM159" s="23" t="n">
        <v>0.2</v>
      </c>
      <c r="BN159" s="23" t="n">
        <v>0</v>
      </c>
      <c r="BO159" s="23" t="n">
        <v>0.41</v>
      </c>
      <c r="BP159" s="23" t="n">
        <v>0.31</v>
      </c>
      <c r="BQ159" s="23" t="n">
        <v>11.88</v>
      </c>
      <c r="BR159" s="23" t="n">
        <v>0</v>
      </c>
      <c r="BS159" s="23" t="n">
        <v>0</v>
      </c>
      <c r="BT159" s="23" t="n">
        <v>3.82</v>
      </c>
      <c r="BU159" s="23" t="n">
        <v>0.22</v>
      </c>
      <c r="BV159" s="23" t="n">
        <v>0.03</v>
      </c>
      <c r="BW159" s="23" t="n">
        <v>0</v>
      </c>
      <c r="BX159" s="23" t="n">
        <v>0</v>
      </c>
      <c r="BY159" s="23" t="n">
        <v>0</v>
      </c>
      <c r="BZ159" s="23" t="n">
        <v>544.8</v>
      </c>
      <c r="CA159" s="23" t="n">
        <f aca="false">$G$159/$G$168*100</f>
        <v>41.5424954912387</v>
      </c>
      <c r="CB159" s="23" t="n">
        <v>460.24</v>
      </c>
      <c r="CD159" s="23" t="n">
        <v>0</v>
      </c>
      <c r="CE159" s="23" t="n">
        <v>0</v>
      </c>
      <c r="CF159" s="23" t="n">
        <v>0</v>
      </c>
      <c r="CG159" s="23" t="n">
        <v>0</v>
      </c>
      <c r="CH159" s="23" t="n">
        <v>0</v>
      </c>
      <c r="CI159" s="23" t="n">
        <v>0</v>
      </c>
    </row>
    <row r="160" s="13" customFormat="true" ht="15" hidden="false" customHeight="false" outlineLevel="0" collapsed="false">
      <c r="B160" s="13" t="s">
        <v>89</v>
      </c>
      <c r="C160" s="18"/>
      <c r="D160" s="18"/>
      <c r="E160" s="18"/>
      <c r="F160" s="18"/>
      <c r="G160" s="18"/>
    </row>
    <row r="161" s="19" customFormat="true" ht="15" hidden="false" customHeight="false" outlineLevel="0" collapsed="false">
      <c r="A161" s="19" t="str">
        <f aca="false">"фирм"</f>
        <v>фирм</v>
      </c>
      <c r="B161" s="19" t="s">
        <v>133</v>
      </c>
      <c r="C161" s="20" t="str">
        <f aca="false">"100"</f>
        <v>100</v>
      </c>
      <c r="D161" s="20" t="n">
        <v>1.1</v>
      </c>
      <c r="E161" s="20" t="n">
        <v>0.2</v>
      </c>
      <c r="F161" s="20" t="n">
        <v>10.12</v>
      </c>
      <c r="G161" s="20" t="n">
        <v>42.8162</v>
      </c>
      <c r="H161" s="19" t="n">
        <v>0.03</v>
      </c>
      <c r="I161" s="19" t="n">
        <v>0</v>
      </c>
      <c r="J161" s="19" t="n">
        <v>0</v>
      </c>
      <c r="K161" s="19" t="n">
        <v>0</v>
      </c>
      <c r="L161" s="19" t="n">
        <v>7.67</v>
      </c>
      <c r="M161" s="19" t="n">
        <v>0.29</v>
      </c>
      <c r="N161" s="19" t="n">
        <v>2.16</v>
      </c>
      <c r="O161" s="19" t="n">
        <v>0</v>
      </c>
      <c r="P161" s="19" t="n">
        <v>0</v>
      </c>
      <c r="Q161" s="19" t="n">
        <v>0.66</v>
      </c>
      <c r="R161" s="19" t="n">
        <v>0.74</v>
      </c>
      <c r="S161" s="19" t="n">
        <v>19.85</v>
      </c>
      <c r="T161" s="19" t="n">
        <v>214.38</v>
      </c>
      <c r="U161" s="19" t="n">
        <v>30.75</v>
      </c>
      <c r="V161" s="19" t="n">
        <v>25.36</v>
      </c>
      <c r="W161" s="19" t="n">
        <v>38.83</v>
      </c>
      <c r="X161" s="19" t="n">
        <v>0.96</v>
      </c>
      <c r="Y161" s="19" t="n">
        <v>0</v>
      </c>
      <c r="Z161" s="19" t="n">
        <v>5899.6</v>
      </c>
      <c r="AA161" s="19" t="n">
        <v>1003.25</v>
      </c>
      <c r="AB161" s="19" t="n">
        <v>7.75</v>
      </c>
      <c r="AC161" s="19" t="n">
        <v>0.09</v>
      </c>
      <c r="AD161" s="19" t="n">
        <v>0.05</v>
      </c>
      <c r="AE161" s="19" t="n">
        <v>0.61</v>
      </c>
      <c r="AF161" s="19" t="n">
        <v>0.73</v>
      </c>
      <c r="AG161" s="19" t="n">
        <v>33.32</v>
      </c>
      <c r="AH161" s="19" t="n">
        <v>0</v>
      </c>
      <c r="AI161" s="19" t="n">
        <v>32.59</v>
      </c>
      <c r="AJ161" s="19" t="n">
        <v>26.95</v>
      </c>
      <c r="AK161" s="19" t="n">
        <v>31.12</v>
      </c>
      <c r="AL161" s="19" t="n">
        <v>31.85</v>
      </c>
      <c r="AM161" s="19" t="n">
        <v>8.33</v>
      </c>
      <c r="AN161" s="19" t="n">
        <v>21.56</v>
      </c>
      <c r="AO161" s="19" t="n">
        <v>6.13</v>
      </c>
      <c r="AP161" s="19" t="n">
        <v>24.01</v>
      </c>
      <c r="AQ161" s="19" t="n">
        <v>38.22</v>
      </c>
      <c r="AR161" s="19" t="n">
        <v>36.26</v>
      </c>
      <c r="AS161" s="19" t="n">
        <v>109.52</v>
      </c>
      <c r="AT161" s="19" t="n">
        <v>12.25</v>
      </c>
      <c r="AU161" s="19" t="n">
        <v>37.73</v>
      </c>
      <c r="AV161" s="19" t="n">
        <v>145.53</v>
      </c>
      <c r="AW161" s="19" t="n">
        <v>0</v>
      </c>
      <c r="AX161" s="19" t="n">
        <v>27.69</v>
      </c>
      <c r="AY161" s="19" t="n">
        <v>26.95</v>
      </c>
      <c r="AZ161" s="19" t="n">
        <v>13.72</v>
      </c>
      <c r="BA161" s="19" t="n">
        <v>9.31</v>
      </c>
      <c r="BB161" s="19" t="n">
        <v>0</v>
      </c>
      <c r="BC161" s="19" t="n">
        <v>0</v>
      </c>
      <c r="BD161" s="19" t="n">
        <v>0</v>
      </c>
      <c r="BE161" s="19" t="n">
        <v>0</v>
      </c>
      <c r="BF161" s="19" t="n">
        <v>0</v>
      </c>
      <c r="BG161" s="19" t="n">
        <v>0</v>
      </c>
      <c r="BH161" s="19" t="n">
        <v>0</v>
      </c>
      <c r="BI161" s="19" t="n">
        <v>0</v>
      </c>
      <c r="BJ161" s="19" t="n">
        <v>0</v>
      </c>
      <c r="BK161" s="19" t="n">
        <v>0</v>
      </c>
      <c r="BL161" s="19" t="n">
        <v>0</v>
      </c>
      <c r="BM161" s="19" t="n">
        <v>0</v>
      </c>
      <c r="BN161" s="19" t="n">
        <v>0</v>
      </c>
      <c r="BO161" s="19" t="n">
        <v>0</v>
      </c>
      <c r="BP161" s="19" t="n">
        <v>0</v>
      </c>
      <c r="BQ161" s="19" t="n">
        <v>0</v>
      </c>
      <c r="BR161" s="19" t="n">
        <v>0</v>
      </c>
      <c r="BS161" s="19" t="n">
        <v>0</v>
      </c>
      <c r="BT161" s="19" t="n">
        <v>0</v>
      </c>
      <c r="BU161" s="19" t="n">
        <v>0</v>
      </c>
      <c r="BV161" s="19" t="n">
        <v>0</v>
      </c>
      <c r="BW161" s="19" t="n">
        <v>0</v>
      </c>
      <c r="BX161" s="19" t="n">
        <v>0</v>
      </c>
      <c r="BY161" s="19" t="n">
        <v>0</v>
      </c>
      <c r="BZ161" s="19" t="n">
        <v>87.28</v>
      </c>
      <c r="CB161" s="19" t="n">
        <v>983.27</v>
      </c>
      <c r="CD161" s="19" t="n">
        <v>0</v>
      </c>
      <c r="CE161" s="19" t="n">
        <v>0</v>
      </c>
      <c r="CF161" s="19" t="n">
        <v>0</v>
      </c>
      <c r="CG161" s="19" t="n">
        <v>0</v>
      </c>
      <c r="CH161" s="19" t="n">
        <v>0</v>
      </c>
      <c r="CI161" s="19" t="n">
        <v>0</v>
      </c>
    </row>
    <row r="162" s="19" customFormat="true" ht="15" hidden="false" customHeight="false" outlineLevel="0" collapsed="false">
      <c r="A162" s="19" t="str">
        <f aca="false">"132"</f>
        <v>132</v>
      </c>
      <c r="B162" s="19" t="s">
        <v>199</v>
      </c>
      <c r="C162" s="20" t="str">
        <f aca="false">"260"</f>
        <v>260</v>
      </c>
      <c r="D162" s="20" t="n">
        <v>2.51</v>
      </c>
      <c r="E162" s="20" t="n">
        <v>6.38</v>
      </c>
      <c r="F162" s="20" t="n">
        <v>18.36</v>
      </c>
      <c r="G162" s="20" t="n">
        <v>139.207785</v>
      </c>
      <c r="H162" s="19" t="n">
        <v>3.96</v>
      </c>
      <c r="I162" s="19" t="n">
        <v>0.13</v>
      </c>
      <c r="J162" s="19" t="n">
        <v>3.96</v>
      </c>
      <c r="K162" s="19" t="n">
        <v>0</v>
      </c>
      <c r="L162" s="19" t="n">
        <v>2.66</v>
      </c>
      <c r="M162" s="19" t="n">
        <v>13.85</v>
      </c>
      <c r="N162" s="19" t="n">
        <v>1.85</v>
      </c>
      <c r="O162" s="19" t="n">
        <v>0</v>
      </c>
      <c r="P162" s="19" t="n">
        <v>0</v>
      </c>
      <c r="Q162" s="19" t="n">
        <v>0.38</v>
      </c>
      <c r="R162" s="19" t="n">
        <v>2.16</v>
      </c>
      <c r="S162" s="19" t="n">
        <v>366.89</v>
      </c>
      <c r="T162" s="19" t="n">
        <v>491.23</v>
      </c>
      <c r="U162" s="19" t="n">
        <v>27.3</v>
      </c>
      <c r="V162" s="19" t="n">
        <v>25.42</v>
      </c>
      <c r="W162" s="19" t="n">
        <v>73.45</v>
      </c>
      <c r="X162" s="19" t="n">
        <v>0.98</v>
      </c>
      <c r="Y162" s="19" t="n">
        <v>44.5</v>
      </c>
      <c r="Z162" s="19" t="n">
        <v>1120.05</v>
      </c>
      <c r="AA162" s="19" t="n">
        <v>251.65</v>
      </c>
      <c r="AB162" s="19" t="n">
        <v>0.29</v>
      </c>
      <c r="AC162" s="19" t="n">
        <v>0.09</v>
      </c>
      <c r="AD162" s="19" t="n">
        <v>0.07</v>
      </c>
      <c r="AE162" s="19" t="n">
        <v>1.03</v>
      </c>
      <c r="AF162" s="19" t="n">
        <v>1.77</v>
      </c>
      <c r="AG162" s="19" t="n">
        <v>6.71</v>
      </c>
      <c r="AH162" s="19" t="n">
        <v>0</v>
      </c>
      <c r="AI162" s="19" t="n">
        <v>60.96</v>
      </c>
      <c r="AJ162" s="19" t="n">
        <v>66.94</v>
      </c>
      <c r="AK162" s="19" t="n">
        <v>92.47</v>
      </c>
      <c r="AL162" s="19" t="n">
        <v>84.38</v>
      </c>
      <c r="AM162" s="19" t="n">
        <v>21.41</v>
      </c>
      <c r="AN162" s="19" t="n">
        <v>57.18</v>
      </c>
      <c r="AO162" s="19" t="n">
        <v>25.48</v>
      </c>
      <c r="AP162" s="19" t="n">
        <v>69.88</v>
      </c>
      <c r="AQ162" s="19" t="n">
        <v>64.09</v>
      </c>
      <c r="AR162" s="19" t="n">
        <v>136.13</v>
      </c>
      <c r="AS162" s="19" t="n">
        <v>95.36</v>
      </c>
      <c r="AT162" s="19" t="n">
        <v>20.1</v>
      </c>
      <c r="AU162" s="19" t="n">
        <v>47.92</v>
      </c>
      <c r="AV162" s="19" t="n">
        <v>346.05</v>
      </c>
      <c r="AW162" s="19" t="n">
        <v>0</v>
      </c>
      <c r="AX162" s="19" t="n">
        <v>73.5</v>
      </c>
      <c r="AY162" s="19" t="n">
        <v>44.84</v>
      </c>
      <c r="AZ162" s="19" t="n">
        <v>35.88</v>
      </c>
      <c r="BA162" s="19" t="n">
        <v>19.36</v>
      </c>
      <c r="BB162" s="19" t="n">
        <v>0.18</v>
      </c>
      <c r="BC162" s="19" t="n">
        <v>0.04</v>
      </c>
      <c r="BD162" s="19" t="n">
        <v>0.04</v>
      </c>
      <c r="BE162" s="19" t="n">
        <v>0.09</v>
      </c>
      <c r="BF162" s="19" t="n">
        <v>0.12</v>
      </c>
      <c r="BG162" s="19" t="n">
        <v>0.39</v>
      </c>
      <c r="BH162" s="19" t="n">
        <v>0</v>
      </c>
      <c r="BI162" s="19" t="n">
        <v>1.27</v>
      </c>
      <c r="BJ162" s="19" t="n">
        <v>0</v>
      </c>
      <c r="BK162" s="19" t="n">
        <v>0.38</v>
      </c>
      <c r="BL162" s="19" t="n">
        <v>0</v>
      </c>
      <c r="BM162" s="19" t="n">
        <v>0</v>
      </c>
      <c r="BN162" s="19" t="n">
        <v>0</v>
      </c>
      <c r="BO162" s="19" t="n">
        <v>0</v>
      </c>
      <c r="BP162" s="19" t="n">
        <v>0.14</v>
      </c>
      <c r="BQ162" s="19" t="n">
        <v>1.24</v>
      </c>
      <c r="BR162" s="19" t="n">
        <v>0</v>
      </c>
      <c r="BS162" s="19" t="n">
        <v>0</v>
      </c>
      <c r="BT162" s="19" t="n">
        <v>0.12</v>
      </c>
      <c r="BU162" s="19" t="n">
        <v>0</v>
      </c>
      <c r="BV162" s="19" t="n">
        <v>0</v>
      </c>
      <c r="BW162" s="19" t="n">
        <v>0</v>
      </c>
      <c r="BX162" s="19" t="n">
        <v>0</v>
      </c>
      <c r="BY162" s="19" t="n">
        <v>0</v>
      </c>
      <c r="BZ162" s="19" t="n">
        <v>284.63</v>
      </c>
      <c r="CB162" s="19" t="n">
        <v>231.18</v>
      </c>
      <c r="CD162" s="19" t="n">
        <v>0</v>
      </c>
      <c r="CE162" s="19" t="n">
        <v>0</v>
      </c>
      <c r="CF162" s="19" t="n">
        <v>0</v>
      </c>
      <c r="CG162" s="19" t="n">
        <v>0</v>
      </c>
      <c r="CH162" s="19" t="n">
        <v>0</v>
      </c>
      <c r="CI162" s="19" t="n">
        <v>0</v>
      </c>
    </row>
    <row r="163" s="19" customFormat="true" ht="15" hidden="false" customHeight="false" outlineLevel="0" collapsed="false">
      <c r="A163" s="19" t="str">
        <f aca="false">"Фирм"</f>
        <v>Фирм</v>
      </c>
      <c r="B163" s="19" t="s">
        <v>135</v>
      </c>
      <c r="C163" s="20" t="str">
        <f aca="false">"250"</f>
        <v>250</v>
      </c>
      <c r="D163" s="20" t="n">
        <v>15.84</v>
      </c>
      <c r="E163" s="20" t="n">
        <v>18.91</v>
      </c>
      <c r="F163" s="20" t="n">
        <v>33.59</v>
      </c>
      <c r="G163" s="20" t="n">
        <v>365.290399</v>
      </c>
      <c r="H163" s="19" t="n">
        <v>4.23</v>
      </c>
      <c r="I163" s="19" t="n">
        <v>5.2</v>
      </c>
      <c r="J163" s="19" t="n">
        <v>1.19</v>
      </c>
      <c r="K163" s="19" t="n">
        <v>0</v>
      </c>
      <c r="L163" s="19" t="n">
        <v>4.33</v>
      </c>
      <c r="M163" s="19" t="n">
        <v>26.26</v>
      </c>
      <c r="N163" s="19" t="n">
        <v>3</v>
      </c>
      <c r="O163" s="19" t="n">
        <v>0</v>
      </c>
      <c r="P163" s="19" t="n">
        <v>0</v>
      </c>
      <c r="Q163" s="19" t="n">
        <v>0.52</v>
      </c>
      <c r="R163" s="19" t="n">
        <v>4.56</v>
      </c>
      <c r="S163" s="19" t="n">
        <v>678.62</v>
      </c>
      <c r="T163" s="19" t="n">
        <v>1137.68</v>
      </c>
      <c r="U163" s="19" t="n">
        <v>37.68</v>
      </c>
      <c r="V163" s="19" t="n">
        <v>53.59</v>
      </c>
      <c r="W163" s="19" t="n">
        <v>209.07</v>
      </c>
      <c r="X163" s="19" t="n">
        <v>2.72</v>
      </c>
      <c r="Y163" s="19" t="n">
        <v>28.98</v>
      </c>
      <c r="Z163" s="19" t="n">
        <v>93.84</v>
      </c>
      <c r="AA163" s="19" t="n">
        <v>67.44</v>
      </c>
      <c r="AB163" s="19" t="n">
        <v>4.14</v>
      </c>
      <c r="AC163" s="19" t="n">
        <v>0.21</v>
      </c>
      <c r="AD163" s="19" t="n">
        <v>0.2</v>
      </c>
      <c r="AE163" s="19" t="n">
        <v>6.34</v>
      </c>
      <c r="AF163" s="19" t="n">
        <v>12.28</v>
      </c>
      <c r="AG163" s="19" t="n">
        <v>17.34</v>
      </c>
      <c r="AH163" s="19" t="n">
        <v>0</v>
      </c>
      <c r="AI163" s="19" t="n">
        <v>709.29</v>
      </c>
      <c r="AJ163" s="19" t="n">
        <v>796.69</v>
      </c>
      <c r="AK163" s="19" t="n">
        <v>1140.98</v>
      </c>
      <c r="AL163" s="19" t="n">
        <v>1389.28</v>
      </c>
      <c r="AM163" s="19" t="n">
        <v>338.46</v>
      </c>
      <c r="AN163" s="19" t="n">
        <v>679.29</v>
      </c>
      <c r="AO163" s="19" t="n">
        <v>36.1</v>
      </c>
      <c r="AP163" s="19" t="n">
        <v>678.5</v>
      </c>
      <c r="AQ163" s="19" t="n">
        <v>104.68</v>
      </c>
      <c r="AR163" s="19" t="n">
        <v>288.8</v>
      </c>
      <c r="AS163" s="19" t="n">
        <v>126.35</v>
      </c>
      <c r="AT163" s="19" t="n">
        <v>347.66</v>
      </c>
      <c r="AU163" s="19" t="n">
        <v>74.01</v>
      </c>
      <c r="AV163" s="19" t="n">
        <v>397.09</v>
      </c>
      <c r="AW163" s="19" t="n">
        <v>0</v>
      </c>
      <c r="AX163" s="19" t="n">
        <v>54.15</v>
      </c>
      <c r="AY163" s="19" t="n">
        <v>48.74</v>
      </c>
      <c r="AZ163" s="19" t="n">
        <v>469.9</v>
      </c>
      <c r="BA163" s="19" t="n">
        <v>168.75</v>
      </c>
      <c r="BB163" s="19" t="n">
        <v>0</v>
      </c>
      <c r="BC163" s="19" t="n">
        <v>0</v>
      </c>
      <c r="BD163" s="19" t="n">
        <v>0</v>
      </c>
      <c r="BE163" s="19" t="n">
        <v>0</v>
      </c>
      <c r="BF163" s="19" t="n">
        <v>0</v>
      </c>
      <c r="BG163" s="19" t="n">
        <v>0</v>
      </c>
      <c r="BH163" s="19" t="n">
        <v>0</v>
      </c>
      <c r="BI163" s="19" t="n">
        <v>0.56</v>
      </c>
      <c r="BJ163" s="19" t="n">
        <v>0</v>
      </c>
      <c r="BK163" s="19" t="n">
        <v>0.31</v>
      </c>
      <c r="BL163" s="19" t="n">
        <v>0.02</v>
      </c>
      <c r="BM163" s="19" t="n">
        <v>0.05</v>
      </c>
      <c r="BN163" s="19" t="n">
        <v>0</v>
      </c>
      <c r="BO163" s="19" t="n">
        <v>0</v>
      </c>
      <c r="BP163" s="19" t="n">
        <v>0.01</v>
      </c>
      <c r="BQ163" s="19" t="n">
        <v>1.94</v>
      </c>
      <c r="BR163" s="19" t="n">
        <v>0</v>
      </c>
      <c r="BS163" s="19" t="n">
        <v>0</v>
      </c>
      <c r="BT163" s="19" t="n">
        <v>4.89</v>
      </c>
      <c r="BU163" s="19" t="n">
        <v>0</v>
      </c>
      <c r="BV163" s="19" t="n">
        <v>0</v>
      </c>
      <c r="BW163" s="19" t="n">
        <v>0</v>
      </c>
      <c r="BX163" s="19" t="n">
        <v>0</v>
      </c>
      <c r="BY163" s="19" t="n">
        <v>0</v>
      </c>
      <c r="BZ163" s="19" t="n">
        <v>213.26</v>
      </c>
      <c r="CB163" s="19" t="n">
        <v>44.62</v>
      </c>
      <c r="CD163" s="19" t="n">
        <v>0</v>
      </c>
      <c r="CE163" s="19" t="n">
        <v>0</v>
      </c>
      <c r="CF163" s="19" t="n">
        <v>0</v>
      </c>
      <c r="CG163" s="19" t="n">
        <v>0</v>
      </c>
      <c r="CH163" s="19" t="n">
        <v>0</v>
      </c>
      <c r="CI163" s="19" t="n">
        <v>0</v>
      </c>
    </row>
    <row r="164" s="19" customFormat="true" ht="15" hidden="false" customHeight="false" outlineLevel="0" collapsed="false">
      <c r="A164" s="19" t="str">
        <f aca="false">"-"</f>
        <v>-</v>
      </c>
      <c r="B164" s="19" t="s">
        <v>118</v>
      </c>
      <c r="C164" s="20" t="str">
        <f aca="false">"200"</f>
        <v>200</v>
      </c>
      <c r="D164" s="20" t="n">
        <v>1</v>
      </c>
      <c r="E164" s="20" t="n">
        <v>0.2</v>
      </c>
      <c r="F164" s="20" t="n">
        <v>20.6</v>
      </c>
      <c r="G164" s="20" t="n">
        <v>86.48</v>
      </c>
      <c r="H164" s="19" t="n">
        <v>0</v>
      </c>
      <c r="I164" s="19" t="n">
        <v>0</v>
      </c>
      <c r="J164" s="19" t="n">
        <v>0</v>
      </c>
      <c r="K164" s="19" t="n">
        <v>0</v>
      </c>
      <c r="L164" s="19" t="n">
        <v>19.8</v>
      </c>
      <c r="M164" s="19" t="n">
        <v>0.4</v>
      </c>
      <c r="N164" s="19" t="n">
        <v>0.4</v>
      </c>
      <c r="O164" s="19" t="n">
        <v>0</v>
      </c>
      <c r="P164" s="19" t="n">
        <v>0</v>
      </c>
      <c r="Q164" s="19" t="n">
        <v>1</v>
      </c>
      <c r="R164" s="19" t="n">
        <v>0.6</v>
      </c>
      <c r="S164" s="19" t="n">
        <v>52</v>
      </c>
      <c r="T164" s="19" t="n">
        <v>240</v>
      </c>
      <c r="U164" s="19" t="n">
        <v>14</v>
      </c>
      <c r="V164" s="19" t="n">
        <v>8</v>
      </c>
      <c r="W164" s="19" t="n">
        <v>14</v>
      </c>
      <c r="X164" s="19" t="n">
        <v>2.8</v>
      </c>
      <c r="Y164" s="19" t="n">
        <v>0</v>
      </c>
      <c r="Z164" s="19" t="n">
        <v>0</v>
      </c>
      <c r="AA164" s="19" t="n">
        <v>0</v>
      </c>
      <c r="AB164" s="19" t="n">
        <v>0.2</v>
      </c>
      <c r="AC164" s="19" t="n">
        <v>0.02</v>
      </c>
      <c r="AD164" s="19" t="n">
        <v>0.02</v>
      </c>
      <c r="AE164" s="19" t="n">
        <v>0.2</v>
      </c>
      <c r="AF164" s="19" t="n">
        <v>0.4</v>
      </c>
      <c r="AG164" s="19" t="n">
        <v>4</v>
      </c>
      <c r="AH164" s="19" t="n">
        <v>0.4</v>
      </c>
      <c r="AI164" s="19" t="n">
        <v>0</v>
      </c>
      <c r="AJ164" s="19" t="n">
        <v>0</v>
      </c>
      <c r="AK164" s="19" t="n">
        <v>28</v>
      </c>
      <c r="AL164" s="19" t="n">
        <v>28</v>
      </c>
      <c r="AM164" s="19" t="n">
        <v>4</v>
      </c>
      <c r="AN164" s="19" t="n">
        <v>16</v>
      </c>
      <c r="AO164" s="19" t="n">
        <v>4</v>
      </c>
      <c r="AP164" s="19" t="n">
        <v>14</v>
      </c>
      <c r="AQ164" s="19" t="n">
        <v>26</v>
      </c>
      <c r="AR164" s="19" t="n">
        <v>16</v>
      </c>
      <c r="AS164" s="19" t="n">
        <v>116</v>
      </c>
      <c r="AT164" s="19" t="n">
        <v>10</v>
      </c>
      <c r="AU164" s="19" t="n">
        <v>22</v>
      </c>
      <c r="AV164" s="19" t="n">
        <v>64</v>
      </c>
      <c r="AW164" s="19" t="n">
        <v>0</v>
      </c>
      <c r="AX164" s="19" t="n">
        <v>20</v>
      </c>
      <c r="AY164" s="19" t="n">
        <v>24</v>
      </c>
      <c r="AZ164" s="19" t="n">
        <v>10</v>
      </c>
      <c r="BA164" s="19" t="n">
        <v>8</v>
      </c>
      <c r="BB164" s="19" t="n">
        <v>0</v>
      </c>
      <c r="BC164" s="19" t="n">
        <v>0</v>
      </c>
      <c r="BD164" s="19" t="n">
        <v>0</v>
      </c>
      <c r="BE164" s="19" t="n">
        <v>0</v>
      </c>
      <c r="BF164" s="19" t="n">
        <v>0</v>
      </c>
      <c r="BG164" s="19" t="n">
        <v>0</v>
      </c>
      <c r="BH164" s="19" t="n">
        <v>0</v>
      </c>
      <c r="BI164" s="19" t="n">
        <v>0</v>
      </c>
      <c r="BJ164" s="19" t="n">
        <v>0</v>
      </c>
      <c r="BK164" s="19" t="n">
        <v>0</v>
      </c>
      <c r="BL164" s="19" t="n">
        <v>0</v>
      </c>
      <c r="BM164" s="19" t="n">
        <v>0</v>
      </c>
      <c r="BN164" s="19" t="n">
        <v>0</v>
      </c>
      <c r="BO164" s="19" t="n">
        <v>0</v>
      </c>
      <c r="BP164" s="19" t="n">
        <v>0</v>
      </c>
      <c r="BQ164" s="19" t="n">
        <v>0</v>
      </c>
      <c r="BR164" s="19" t="n">
        <v>0</v>
      </c>
      <c r="BS164" s="19" t="n">
        <v>0</v>
      </c>
      <c r="BT164" s="19" t="n">
        <v>0</v>
      </c>
      <c r="BU164" s="19" t="n">
        <v>0</v>
      </c>
      <c r="BV164" s="19" t="n">
        <v>0</v>
      </c>
      <c r="BW164" s="19" t="n">
        <v>0</v>
      </c>
      <c r="BX164" s="19" t="n">
        <v>0</v>
      </c>
      <c r="BY164" s="19" t="n">
        <v>0</v>
      </c>
      <c r="BZ164" s="19" t="n">
        <v>176.2</v>
      </c>
      <c r="CB164" s="19" t="n">
        <v>0</v>
      </c>
      <c r="CD164" s="19" t="n">
        <v>0</v>
      </c>
      <c r="CE164" s="19" t="n">
        <v>0</v>
      </c>
      <c r="CF164" s="19" t="n">
        <v>0</v>
      </c>
      <c r="CG164" s="19" t="n">
        <v>0</v>
      </c>
      <c r="CH164" s="19" t="n">
        <v>0</v>
      </c>
      <c r="CI164" s="19" t="n">
        <v>0</v>
      </c>
    </row>
    <row r="165" s="19" customFormat="true" ht="15" hidden="false" customHeight="false" outlineLevel="0" collapsed="false">
      <c r="B165" s="19" t="s">
        <v>95</v>
      </c>
      <c r="C165" s="20" t="str">
        <f aca="false">"70"</f>
        <v>70</v>
      </c>
      <c r="D165" s="20" t="n">
        <v>4.53</v>
      </c>
      <c r="E165" s="20" t="n">
        <v>0.82</v>
      </c>
      <c r="F165" s="20" t="n">
        <v>28.61</v>
      </c>
      <c r="G165" s="20" t="n">
        <v>132.65868</v>
      </c>
      <c r="H165" s="19" t="n">
        <v>0.14</v>
      </c>
      <c r="I165" s="19" t="n">
        <v>0</v>
      </c>
      <c r="J165" s="19" t="n">
        <v>0</v>
      </c>
      <c r="K165" s="19" t="n">
        <v>0</v>
      </c>
      <c r="L165" s="19" t="n">
        <v>0.82</v>
      </c>
      <c r="M165" s="19" t="n">
        <v>22.09</v>
      </c>
      <c r="N165" s="19" t="n">
        <v>5.69</v>
      </c>
      <c r="O165" s="19" t="n">
        <v>0</v>
      </c>
      <c r="P165" s="19" t="n">
        <v>0</v>
      </c>
      <c r="Q165" s="19" t="n">
        <v>0.69</v>
      </c>
      <c r="R165" s="19" t="n">
        <v>1.72</v>
      </c>
      <c r="S165" s="19" t="n">
        <v>418.46</v>
      </c>
      <c r="T165" s="19" t="n">
        <v>168.07</v>
      </c>
      <c r="U165" s="19" t="n">
        <v>24.01</v>
      </c>
      <c r="V165" s="19" t="n">
        <v>32.24</v>
      </c>
      <c r="W165" s="19" t="n">
        <v>108.39</v>
      </c>
      <c r="X165" s="19" t="n">
        <v>2.68</v>
      </c>
      <c r="Y165" s="19" t="n">
        <v>0</v>
      </c>
      <c r="Z165" s="19" t="n">
        <v>3.43</v>
      </c>
      <c r="AA165" s="19" t="n">
        <v>0.7</v>
      </c>
      <c r="AB165" s="19" t="n">
        <v>0.98</v>
      </c>
      <c r="AC165" s="19" t="n">
        <v>0.12</v>
      </c>
      <c r="AD165" s="19" t="n">
        <v>0.05</v>
      </c>
      <c r="AE165" s="19" t="n">
        <v>0.48</v>
      </c>
      <c r="AF165" s="19" t="n">
        <v>1.4</v>
      </c>
      <c r="AG165" s="19" t="n">
        <v>0</v>
      </c>
      <c r="AH165" s="19" t="n">
        <v>0</v>
      </c>
      <c r="AI165" s="19" t="n">
        <v>220.89</v>
      </c>
      <c r="AJ165" s="19" t="n">
        <v>170.13</v>
      </c>
      <c r="AK165" s="19" t="n">
        <v>292.92</v>
      </c>
      <c r="AL165" s="19" t="n">
        <v>152.98</v>
      </c>
      <c r="AM165" s="19" t="n">
        <v>63.8</v>
      </c>
      <c r="AN165" s="19" t="n">
        <v>135.83</v>
      </c>
      <c r="AO165" s="19" t="n">
        <v>54.88</v>
      </c>
      <c r="AP165" s="19" t="n">
        <v>254.51</v>
      </c>
      <c r="AQ165" s="19" t="n">
        <v>203.74</v>
      </c>
      <c r="AR165" s="19" t="n">
        <v>199.63</v>
      </c>
      <c r="AS165" s="19" t="n">
        <v>318.3</v>
      </c>
      <c r="AT165" s="19" t="n">
        <v>85.06</v>
      </c>
      <c r="AU165" s="19" t="n">
        <v>212.66</v>
      </c>
      <c r="AV165" s="19" t="n">
        <v>1048.89</v>
      </c>
      <c r="AW165" s="19" t="n">
        <v>0</v>
      </c>
      <c r="AX165" s="19" t="n">
        <v>360.84</v>
      </c>
      <c r="AY165" s="19" t="n">
        <v>199.63</v>
      </c>
      <c r="AZ165" s="19" t="n">
        <v>123.48</v>
      </c>
      <c r="BA165" s="19" t="n">
        <v>89.18</v>
      </c>
      <c r="BB165" s="19" t="n">
        <v>0</v>
      </c>
      <c r="BC165" s="19" t="n">
        <v>0</v>
      </c>
      <c r="BD165" s="19" t="n">
        <v>0</v>
      </c>
      <c r="BE165" s="19" t="n">
        <v>0</v>
      </c>
      <c r="BF165" s="19" t="n">
        <v>0</v>
      </c>
      <c r="BG165" s="19" t="n">
        <v>0</v>
      </c>
      <c r="BH165" s="19" t="n">
        <v>0</v>
      </c>
      <c r="BI165" s="19" t="n">
        <v>0.1</v>
      </c>
      <c r="BJ165" s="19" t="n">
        <v>0</v>
      </c>
      <c r="BK165" s="19" t="n">
        <v>0.01</v>
      </c>
      <c r="BL165" s="19" t="n">
        <v>0.01</v>
      </c>
      <c r="BM165" s="19" t="n">
        <v>0</v>
      </c>
      <c r="BN165" s="19" t="n">
        <v>0</v>
      </c>
      <c r="BO165" s="19" t="n">
        <v>0</v>
      </c>
      <c r="BP165" s="19" t="n">
        <v>0.01</v>
      </c>
      <c r="BQ165" s="19" t="n">
        <v>0.08</v>
      </c>
      <c r="BR165" s="19" t="n">
        <v>0</v>
      </c>
      <c r="BS165" s="19" t="n">
        <v>0</v>
      </c>
      <c r="BT165" s="19" t="n">
        <v>0.33</v>
      </c>
      <c r="BU165" s="19" t="n">
        <v>0.05</v>
      </c>
      <c r="BV165" s="19" t="n">
        <v>0</v>
      </c>
      <c r="BW165" s="19" t="n">
        <v>0</v>
      </c>
      <c r="BX165" s="19" t="n">
        <v>0</v>
      </c>
      <c r="BY165" s="19" t="n">
        <v>0</v>
      </c>
      <c r="BZ165" s="19" t="n">
        <v>32.9</v>
      </c>
      <c r="CB165" s="19" t="n">
        <v>0.57</v>
      </c>
      <c r="CD165" s="19" t="n">
        <v>0</v>
      </c>
      <c r="CE165" s="19" t="n">
        <v>0</v>
      </c>
      <c r="CF165" s="19" t="n">
        <v>0</v>
      </c>
      <c r="CG165" s="19" t="n">
        <v>0</v>
      </c>
      <c r="CH165" s="19" t="n">
        <v>0</v>
      </c>
      <c r="CI165" s="19" t="n">
        <v>0</v>
      </c>
    </row>
    <row r="166" s="21" customFormat="true" ht="15" hidden="false" customHeight="false" outlineLevel="0" collapsed="false">
      <c r="A166" s="21" t="str">
        <f aca="false">"-"</f>
        <v>-</v>
      </c>
      <c r="B166" s="21" t="s">
        <v>87</v>
      </c>
      <c r="C166" s="22" t="str">
        <f aca="false">"50"</f>
        <v>50</v>
      </c>
      <c r="D166" s="22" t="n">
        <v>3.31</v>
      </c>
      <c r="E166" s="22" t="n">
        <v>0.33</v>
      </c>
      <c r="F166" s="22" t="n">
        <v>23.45</v>
      </c>
      <c r="G166" s="22" t="n">
        <v>111.9505</v>
      </c>
      <c r="H166" s="21" t="n">
        <v>0</v>
      </c>
      <c r="I166" s="21" t="n">
        <v>0</v>
      </c>
      <c r="J166" s="21" t="n">
        <v>0</v>
      </c>
      <c r="K166" s="21" t="n">
        <v>0</v>
      </c>
      <c r="L166" s="21" t="n">
        <v>0.55</v>
      </c>
      <c r="M166" s="21" t="n">
        <v>22.8</v>
      </c>
      <c r="N166" s="21" t="n">
        <v>0.1</v>
      </c>
      <c r="O166" s="21" t="n">
        <v>0</v>
      </c>
      <c r="P166" s="21" t="n">
        <v>0</v>
      </c>
      <c r="Q166" s="21" t="n">
        <v>0</v>
      </c>
      <c r="R166" s="21" t="n">
        <v>0.9</v>
      </c>
      <c r="S166" s="21" t="n">
        <v>0</v>
      </c>
      <c r="T166" s="21" t="n">
        <v>0</v>
      </c>
      <c r="U166" s="21" t="n">
        <v>0</v>
      </c>
      <c r="V166" s="21" t="n">
        <v>0</v>
      </c>
      <c r="W166" s="21" t="n">
        <v>0</v>
      </c>
      <c r="X166" s="21" t="n">
        <v>0</v>
      </c>
      <c r="Y166" s="21" t="n">
        <v>0</v>
      </c>
      <c r="Z166" s="21" t="n">
        <v>0</v>
      </c>
      <c r="AA166" s="21" t="n">
        <v>0</v>
      </c>
      <c r="AB166" s="21" t="n">
        <v>0</v>
      </c>
      <c r="AC166" s="21" t="n">
        <v>0</v>
      </c>
      <c r="AD166" s="21" t="n">
        <v>0</v>
      </c>
      <c r="AE166" s="21" t="n">
        <v>0</v>
      </c>
      <c r="AF166" s="21" t="n">
        <v>0</v>
      </c>
      <c r="AG166" s="21" t="n">
        <v>0</v>
      </c>
      <c r="AH166" s="21" t="n">
        <v>0</v>
      </c>
      <c r="AI166" s="21" t="n">
        <v>159.65</v>
      </c>
      <c r="AJ166" s="21" t="n">
        <v>166.17</v>
      </c>
      <c r="AK166" s="21" t="n">
        <v>254.48</v>
      </c>
      <c r="AL166" s="21" t="n">
        <v>84.39</v>
      </c>
      <c r="AM166" s="21" t="n">
        <v>50.03</v>
      </c>
      <c r="AN166" s="21" t="n">
        <v>100.05</v>
      </c>
      <c r="AO166" s="21" t="n">
        <v>37.85</v>
      </c>
      <c r="AP166" s="21" t="n">
        <v>180.96</v>
      </c>
      <c r="AQ166" s="21" t="n">
        <v>112.23</v>
      </c>
      <c r="AR166" s="21" t="n">
        <v>156.6</v>
      </c>
      <c r="AS166" s="21" t="n">
        <v>129.2</v>
      </c>
      <c r="AT166" s="21" t="n">
        <v>67.86</v>
      </c>
      <c r="AU166" s="21" t="n">
        <v>120.06</v>
      </c>
      <c r="AV166" s="21" t="n">
        <v>1003.98</v>
      </c>
      <c r="AW166" s="21" t="n">
        <v>0</v>
      </c>
      <c r="AX166" s="21" t="n">
        <v>327.12</v>
      </c>
      <c r="AY166" s="21" t="n">
        <v>142.25</v>
      </c>
      <c r="AZ166" s="21" t="n">
        <v>94.4</v>
      </c>
      <c r="BA166" s="21" t="n">
        <v>74.82</v>
      </c>
      <c r="BB166" s="21" t="n">
        <v>0</v>
      </c>
      <c r="BC166" s="21" t="n">
        <v>0</v>
      </c>
      <c r="BD166" s="21" t="n">
        <v>0</v>
      </c>
      <c r="BE166" s="21" t="n">
        <v>0</v>
      </c>
      <c r="BF166" s="21" t="n">
        <v>0</v>
      </c>
      <c r="BG166" s="21" t="n">
        <v>0</v>
      </c>
      <c r="BH166" s="21" t="n">
        <v>0</v>
      </c>
      <c r="BI166" s="21" t="n">
        <v>0.04</v>
      </c>
      <c r="BJ166" s="21" t="n">
        <v>0</v>
      </c>
      <c r="BK166" s="21" t="n">
        <v>0</v>
      </c>
      <c r="BL166" s="21" t="n">
        <v>0</v>
      </c>
      <c r="BM166" s="21" t="n">
        <v>0</v>
      </c>
      <c r="BN166" s="21" t="n">
        <v>0</v>
      </c>
      <c r="BO166" s="21" t="n">
        <v>0</v>
      </c>
      <c r="BP166" s="21" t="n">
        <v>0</v>
      </c>
      <c r="BQ166" s="21" t="n">
        <v>0.03</v>
      </c>
      <c r="BR166" s="21" t="n">
        <v>0</v>
      </c>
      <c r="BS166" s="21" t="n">
        <v>0</v>
      </c>
      <c r="BT166" s="21" t="n">
        <v>0.14</v>
      </c>
      <c r="BU166" s="21" t="n">
        <v>0.01</v>
      </c>
      <c r="BV166" s="21" t="n">
        <v>0</v>
      </c>
      <c r="BW166" s="21" t="n">
        <v>0</v>
      </c>
      <c r="BX166" s="21" t="n">
        <v>0</v>
      </c>
      <c r="BY166" s="21" t="n">
        <v>0</v>
      </c>
      <c r="BZ166" s="21" t="n">
        <v>19.55</v>
      </c>
      <c r="CB166" s="21" t="n">
        <v>0</v>
      </c>
      <c r="CD166" s="21" t="n">
        <v>0</v>
      </c>
      <c r="CE166" s="21" t="n">
        <v>0</v>
      </c>
      <c r="CF166" s="21" t="n">
        <v>0</v>
      </c>
      <c r="CG166" s="21" t="n">
        <v>0</v>
      </c>
      <c r="CH166" s="21" t="n">
        <v>0</v>
      </c>
      <c r="CI166" s="21" t="n">
        <v>0</v>
      </c>
    </row>
    <row r="167" s="23" customFormat="true" ht="14.25" hidden="false" customHeight="false" outlineLevel="0" collapsed="false">
      <c r="B167" s="23" t="s">
        <v>96</v>
      </c>
      <c r="C167" s="24"/>
      <c r="D167" s="24" t="n">
        <v>28.29</v>
      </c>
      <c r="E167" s="24" t="n">
        <v>26.85</v>
      </c>
      <c r="F167" s="24" t="n">
        <v>134.73</v>
      </c>
      <c r="G167" s="24" t="n">
        <v>878.4</v>
      </c>
      <c r="H167" s="23" t="n">
        <v>8.35</v>
      </c>
      <c r="I167" s="23" t="n">
        <v>5.33</v>
      </c>
      <c r="J167" s="23" t="n">
        <v>5.15</v>
      </c>
      <c r="K167" s="23" t="n">
        <v>0</v>
      </c>
      <c r="L167" s="23" t="n">
        <v>35.83</v>
      </c>
      <c r="M167" s="23" t="n">
        <v>85.69</v>
      </c>
      <c r="N167" s="23" t="n">
        <v>13.21</v>
      </c>
      <c r="O167" s="23" t="n">
        <v>0</v>
      </c>
      <c r="P167" s="23" t="n">
        <v>0</v>
      </c>
      <c r="Q167" s="23" t="n">
        <v>3.24</v>
      </c>
      <c r="R167" s="23" t="n">
        <v>10.67</v>
      </c>
      <c r="S167" s="23" t="n">
        <v>1535.82</v>
      </c>
      <c r="T167" s="23" t="n">
        <v>2251.35</v>
      </c>
      <c r="U167" s="23" t="n">
        <v>133.73</v>
      </c>
      <c r="V167" s="23" t="n">
        <v>144.61</v>
      </c>
      <c r="W167" s="23" t="n">
        <v>443.74</v>
      </c>
      <c r="X167" s="23" t="n">
        <v>10.13</v>
      </c>
      <c r="Y167" s="23" t="n">
        <v>73.48</v>
      </c>
      <c r="Z167" s="23" t="n">
        <v>7116.92</v>
      </c>
      <c r="AA167" s="23" t="n">
        <v>1323.04</v>
      </c>
      <c r="AB167" s="23" t="n">
        <v>13.35</v>
      </c>
      <c r="AC167" s="23" t="n">
        <v>0.54</v>
      </c>
      <c r="AD167" s="23" t="n">
        <v>0.39</v>
      </c>
      <c r="AE167" s="23" t="n">
        <v>8.66</v>
      </c>
      <c r="AF167" s="23" t="n">
        <v>16.58</v>
      </c>
      <c r="AG167" s="23" t="n">
        <v>61.37</v>
      </c>
      <c r="AH167" s="23" t="n">
        <v>0.4</v>
      </c>
      <c r="AI167" s="23" t="n">
        <v>1183.37</v>
      </c>
      <c r="AJ167" s="23" t="n">
        <v>1226.87</v>
      </c>
      <c r="AK167" s="23" t="n">
        <v>1839.96</v>
      </c>
      <c r="AL167" s="23" t="n">
        <v>1770.88</v>
      </c>
      <c r="AM167" s="23" t="n">
        <v>486.02</v>
      </c>
      <c r="AN167" s="23" t="n">
        <v>1009.91</v>
      </c>
      <c r="AO167" s="23" t="n">
        <v>164.43</v>
      </c>
      <c r="AP167" s="23" t="n">
        <v>1221.85</v>
      </c>
      <c r="AQ167" s="23" t="n">
        <v>548.97</v>
      </c>
      <c r="AR167" s="23" t="n">
        <v>833.41</v>
      </c>
      <c r="AS167" s="23" t="n">
        <v>894.72</v>
      </c>
      <c r="AT167" s="23" t="n">
        <v>542.93</v>
      </c>
      <c r="AU167" s="23" t="n">
        <v>514.38</v>
      </c>
      <c r="AV167" s="23" t="n">
        <v>3005.54</v>
      </c>
      <c r="AW167" s="23" t="n">
        <v>0</v>
      </c>
      <c r="AX167" s="23" t="n">
        <v>863.29</v>
      </c>
      <c r="AY167" s="23" t="n">
        <v>486.39</v>
      </c>
      <c r="AZ167" s="23" t="n">
        <v>747.37</v>
      </c>
      <c r="BA167" s="23" t="n">
        <v>369.42</v>
      </c>
      <c r="BB167" s="23" t="n">
        <v>0.18</v>
      </c>
      <c r="BC167" s="23" t="n">
        <v>0.04</v>
      </c>
      <c r="BD167" s="23" t="n">
        <v>0.04</v>
      </c>
      <c r="BE167" s="23" t="n">
        <v>0.09</v>
      </c>
      <c r="BF167" s="23" t="n">
        <v>0.12</v>
      </c>
      <c r="BG167" s="23" t="n">
        <v>0.39</v>
      </c>
      <c r="BH167" s="23" t="n">
        <v>0</v>
      </c>
      <c r="BI167" s="23" t="n">
        <v>1.97</v>
      </c>
      <c r="BJ167" s="23" t="n">
        <v>0</v>
      </c>
      <c r="BK167" s="23" t="n">
        <v>0.71</v>
      </c>
      <c r="BL167" s="23" t="n">
        <v>0.03</v>
      </c>
      <c r="BM167" s="23" t="n">
        <v>0.05</v>
      </c>
      <c r="BN167" s="23" t="n">
        <v>0</v>
      </c>
      <c r="BO167" s="23" t="n">
        <v>0</v>
      </c>
      <c r="BP167" s="23" t="n">
        <v>0.16</v>
      </c>
      <c r="BQ167" s="23" t="n">
        <v>3.29</v>
      </c>
      <c r="BR167" s="23" t="n">
        <v>0</v>
      </c>
      <c r="BS167" s="23" t="n">
        <v>0</v>
      </c>
      <c r="BT167" s="23" t="n">
        <v>5.48</v>
      </c>
      <c r="BU167" s="23" t="n">
        <v>0.07</v>
      </c>
      <c r="BV167" s="23" t="n">
        <v>0</v>
      </c>
      <c r="BW167" s="23" t="n">
        <v>0</v>
      </c>
      <c r="BX167" s="23" t="n">
        <v>0</v>
      </c>
      <c r="BY167" s="23" t="n">
        <v>0</v>
      </c>
      <c r="BZ167" s="23" t="n">
        <v>813.81</v>
      </c>
      <c r="CA167" s="23" t="n">
        <f aca="false">$G$167/$G$168*100</f>
        <v>58.4575045087613</v>
      </c>
      <c r="CB167" s="23" t="n">
        <v>1259.63</v>
      </c>
      <c r="CD167" s="23" t="n">
        <v>0</v>
      </c>
      <c r="CE167" s="23" t="n">
        <v>0</v>
      </c>
      <c r="CF167" s="23" t="n">
        <v>0</v>
      </c>
      <c r="CG167" s="23" t="n">
        <v>0</v>
      </c>
      <c r="CH167" s="23" t="n">
        <v>0</v>
      </c>
      <c r="CI167" s="23" t="n">
        <v>0</v>
      </c>
    </row>
    <row r="168" s="23" customFormat="true" ht="14.25" hidden="false" customHeight="false" outlineLevel="0" collapsed="false">
      <c r="B168" s="23" t="s">
        <v>97</v>
      </c>
      <c r="C168" s="24"/>
      <c r="D168" s="24" t="n">
        <v>54.8</v>
      </c>
      <c r="E168" s="24" t="n">
        <v>52.09</v>
      </c>
      <c r="F168" s="24" t="n">
        <v>208.8</v>
      </c>
      <c r="G168" s="24" t="n">
        <v>1502.63</v>
      </c>
      <c r="H168" s="23" t="n">
        <v>18.1</v>
      </c>
      <c r="I168" s="23" t="n">
        <v>5.53</v>
      </c>
      <c r="J168" s="23" t="n">
        <v>14.11</v>
      </c>
      <c r="K168" s="23" t="n">
        <v>0</v>
      </c>
      <c r="L168" s="23" t="n">
        <v>68.14</v>
      </c>
      <c r="M168" s="23" t="n">
        <v>123.74</v>
      </c>
      <c r="N168" s="23" t="n">
        <v>16.92</v>
      </c>
      <c r="O168" s="23" t="n">
        <v>0</v>
      </c>
      <c r="P168" s="23" t="n">
        <v>0</v>
      </c>
      <c r="Q168" s="23" t="n">
        <v>4.84</v>
      </c>
      <c r="R168" s="23" t="n">
        <v>15.64</v>
      </c>
      <c r="S168" s="23" t="n">
        <v>2056.65</v>
      </c>
      <c r="T168" s="23" t="n">
        <v>3536.52</v>
      </c>
      <c r="U168" s="23" t="n">
        <v>390.48</v>
      </c>
      <c r="V168" s="23" t="n">
        <v>242.71</v>
      </c>
      <c r="W168" s="23" t="n">
        <v>823.12</v>
      </c>
      <c r="X168" s="23" t="n">
        <v>18.92</v>
      </c>
      <c r="Y168" s="23" t="n">
        <v>475.6</v>
      </c>
      <c r="Z168" s="23" t="n">
        <v>7465.64</v>
      </c>
      <c r="AA168" s="23" t="n">
        <v>1810.77</v>
      </c>
      <c r="AB168" s="23" t="n">
        <v>74.96</v>
      </c>
      <c r="AC168" s="23" t="n">
        <v>1.08</v>
      </c>
      <c r="AD168" s="23" t="n">
        <v>1.1</v>
      </c>
      <c r="AE168" s="23" t="n">
        <v>10.25</v>
      </c>
      <c r="AF168" s="23" t="n">
        <v>24.12</v>
      </c>
      <c r="AG168" s="23" t="n">
        <v>202.92</v>
      </c>
      <c r="AH168" s="23" t="n">
        <v>0.4</v>
      </c>
      <c r="AI168" s="23" t="n">
        <v>2580.81</v>
      </c>
      <c r="AJ168" s="23" t="n">
        <v>2383.92</v>
      </c>
      <c r="AK168" s="23" t="n">
        <v>4233.05</v>
      </c>
      <c r="AL168" s="23" t="n">
        <v>3407.31</v>
      </c>
      <c r="AM168" s="23" t="n">
        <v>1337.93</v>
      </c>
      <c r="AN168" s="23" t="n">
        <v>2308.55</v>
      </c>
      <c r="AO168" s="23" t="n">
        <v>570.35</v>
      </c>
      <c r="AP168" s="23" t="n">
        <v>2775.85</v>
      </c>
      <c r="AQ168" s="23" t="n">
        <v>2046.54</v>
      </c>
      <c r="AR168" s="23" t="n">
        <v>3012.27</v>
      </c>
      <c r="AS168" s="23" t="n">
        <v>3725.18</v>
      </c>
      <c r="AT168" s="23" t="n">
        <v>1313.72</v>
      </c>
      <c r="AU168" s="23" t="n">
        <v>1648.18</v>
      </c>
      <c r="AV168" s="23" t="n">
        <v>8604.48</v>
      </c>
      <c r="AW168" s="23" t="n">
        <v>21.82</v>
      </c>
      <c r="AX168" s="23" t="n">
        <v>2442.22</v>
      </c>
      <c r="AY168" s="23" t="n">
        <v>2439.96</v>
      </c>
      <c r="AZ168" s="23" t="n">
        <v>1775.28</v>
      </c>
      <c r="BA168" s="23" t="n">
        <v>1013.36</v>
      </c>
      <c r="BB168" s="23" t="n">
        <v>0.71</v>
      </c>
      <c r="BC168" s="23" t="n">
        <v>0.59</v>
      </c>
      <c r="BD168" s="23" t="n">
        <v>0.43</v>
      </c>
      <c r="BE168" s="23" t="n">
        <v>1.05</v>
      </c>
      <c r="BF168" s="23" t="n">
        <v>0.28</v>
      </c>
      <c r="BG168" s="23" t="n">
        <v>1.21</v>
      </c>
      <c r="BH168" s="23" t="n">
        <v>0</v>
      </c>
      <c r="BI168" s="23" t="n">
        <v>5.11</v>
      </c>
      <c r="BJ168" s="23" t="n">
        <v>0</v>
      </c>
      <c r="BK168" s="23" t="n">
        <v>1.65</v>
      </c>
      <c r="BL168" s="23" t="n">
        <v>0.29</v>
      </c>
      <c r="BM168" s="23" t="n">
        <v>0.24</v>
      </c>
      <c r="BN168" s="23" t="n">
        <v>0</v>
      </c>
      <c r="BO168" s="23" t="n">
        <v>0.41</v>
      </c>
      <c r="BP168" s="23" t="n">
        <v>0.47</v>
      </c>
      <c r="BQ168" s="23" t="n">
        <v>15.17</v>
      </c>
      <c r="BR168" s="23" t="n">
        <v>0</v>
      </c>
      <c r="BS168" s="23" t="n">
        <v>0</v>
      </c>
      <c r="BT168" s="23" t="n">
        <v>9.3</v>
      </c>
      <c r="BU168" s="23" t="n">
        <v>0.28</v>
      </c>
      <c r="BV168" s="23" t="n">
        <v>0.03</v>
      </c>
      <c r="BW168" s="23" t="n">
        <v>0</v>
      </c>
      <c r="BX168" s="23" t="n">
        <v>0</v>
      </c>
      <c r="BY168" s="23" t="n">
        <v>0</v>
      </c>
      <c r="BZ168" s="23" t="n">
        <v>1358.62</v>
      </c>
      <c r="CB168" s="23" t="n">
        <v>1719.87</v>
      </c>
      <c r="CD168" s="23" t="n">
        <v>0</v>
      </c>
      <c r="CE168" s="23" t="n">
        <v>0</v>
      </c>
      <c r="CF168" s="23" t="n">
        <v>0</v>
      </c>
      <c r="CG168" s="23" t="n">
        <v>0</v>
      </c>
      <c r="CH168" s="23" t="n">
        <v>0</v>
      </c>
      <c r="CI168" s="23" t="n">
        <v>0</v>
      </c>
    </row>
    <row r="169" s="13" customFormat="true" ht="15" hidden="false" customHeight="false" outlineLevel="0" collapsed="false">
      <c r="C169" s="18"/>
      <c r="D169" s="18"/>
      <c r="E169" s="18"/>
      <c r="F169" s="18"/>
      <c r="G169" s="18"/>
    </row>
    <row r="170" s="13" customFormat="true" ht="15" hidden="false" customHeight="false" outlineLevel="0" collapsed="false">
      <c r="A170" s="25"/>
      <c r="B170" s="13" t="s">
        <v>194</v>
      </c>
      <c r="C170" s="18"/>
      <c r="D170" s="18"/>
      <c r="E170" s="18"/>
      <c r="F170" s="18"/>
      <c r="G170" s="18"/>
    </row>
    <row r="171" s="13" customFormat="true" ht="15" hidden="false" customHeight="false" outlineLevel="0" collapsed="false">
      <c r="A171" s="32" t="n">
        <v>25</v>
      </c>
      <c r="B171" s="21" t="s">
        <v>200</v>
      </c>
      <c r="C171" s="22" t="str">
        <f aca="false">"100"</f>
        <v>100</v>
      </c>
      <c r="D171" s="22" t="n">
        <v>1.17</v>
      </c>
      <c r="E171" s="22" t="n">
        <v>4.1</v>
      </c>
      <c r="F171" s="22" t="n">
        <v>7.25</v>
      </c>
      <c r="G171" s="22" t="n">
        <v>73.8</v>
      </c>
      <c r="H171" s="21" t="n">
        <v>2.64</v>
      </c>
      <c r="I171" s="21" t="n">
        <v>6.5</v>
      </c>
      <c r="J171" s="21" t="n">
        <v>0</v>
      </c>
      <c r="K171" s="21" t="n">
        <v>0</v>
      </c>
      <c r="L171" s="21" t="n">
        <v>5.57</v>
      </c>
      <c r="M171" s="21" t="n">
        <v>0.07</v>
      </c>
      <c r="N171" s="21" t="n">
        <v>1.8</v>
      </c>
      <c r="O171" s="21" t="n">
        <v>0</v>
      </c>
      <c r="P171" s="21" t="n">
        <v>0</v>
      </c>
      <c r="Q171" s="21" t="n">
        <v>0.25</v>
      </c>
      <c r="R171" s="21" t="n">
        <v>1.23</v>
      </c>
      <c r="S171" s="21" t="n">
        <v>92.1</v>
      </c>
      <c r="T171" s="21" t="n">
        <v>191.92</v>
      </c>
      <c r="U171" s="21" t="n">
        <v>16.38</v>
      </c>
      <c r="V171" s="21" t="n">
        <v>15.47</v>
      </c>
      <c r="W171" s="21" t="n">
        <v>35.5</v>
      </c>
      <c r="X171" s="21" t="n">
        <v>0.5</v>
      </c>
      <c r="Y171" s="21" t="n">
        <v>0</v>
      </c>
      <c r="Z171" s="21" t="n">
        <v>12.75</v>
      </c>
      <c r="AA171" s="21" t="n">
        <v>205</v>
      </c>
      <c r="AB171" s="21" t="n">
        <v>1.88</v>
      </c>
      <c r="AC171" s="21" t="n">
        <v>0.05</v>
      </c>
      <c r="AD171" s="21" t="n">
        <v>0.05</v>
      </c>
      <c r="AE171" s="21" t="n">
        <v>0.14</v>
      </c>
      <c r="AF171" s="21" t="n">
        <v>0.99</v>
      </c>
      <c r="AG171" s="21" t="n">
        <v>3.92</v>
      </c>
    </row>
    <row r="172" s="13" customFormat="true" ht="15" hidden="false" customHeight="false" outlineLevel="0" collapsed="false">
      <c r="C172" s="18"/>
      <c r="D172" s="18"/>
      <c r="E172" s="18"/>
      <c r="F172" s="18"/>
      <c r="G172" s="18"/>
    </row>
    <row r="173" s="13" customFormat="true" ht="15" hidden="false" customHeight="false" outlineLevel="0" collapsed="false">
      <c r="C173" s="18"/>
      <c r="D173" s="18"/>
      <c r="E173" s="18"/>
      <c r="F173" s="18"/>
      <c r="G173" s="18"/>
    </row>
    <row r="174" s="13" customFormat="true" ht="15" hidden="false" customHeight="false" outlineLevel="0" collapsed="false">
      <c r="C174" s="18"/>
      <c r="D174" s="18"/>
      <c r="E174" s="18"/>
      <c r="F174" s="18"/>
      <c r="G174" s="18"/>
    </row>
    <row r="175" s="13" customFormat="true" ht="15" hidden="false" customHeight="false" outlineLevel="0" collapsed="false">
      <c r="C175" s="18"/>
      <c r="D175" s="18"/>
      <c r="E175" s="18"/>
      <c r="F175" s="18"/>
      <c r="G175" s="18"/>
    </row>
    <row r="176" s="13" customFormat="true" ht="15" hidden="false" customHeight="false" outlineLevel="0" collapsed="false">
      <c r="C176" s="18"/>
      <c r="D176" s="18"/>
      <c r="E176" s="18"/>
      <c r="F176" s="18"/>
      <c r="G176" s="18"/>
    </row>
    <row r="177" s="13" customFormat="true" ht="15" hidden="false" customHeight="false" outlineLevel="0" collapsed="false">
      <c r="C177" s="18"/>
      <c r="D177" s="18"/>
      <c r="E177" s="18"/>
      <c r="F177" s="18"/>
      <c r="G177" s="18"/>
    </row>
    <row r="178" s="13" customFormat="true" ht="15" hidden="false" customHeight="false" outlineLevel="0" collapsed="false">
      <c r="C178" s="18"/>
      <c r="D178" s="18"/>
      <c r="E178" s="18"/>
      <c r="F178" s="18"/>
      <c r="G178" s="18"/>
    </row>
    <row r="179" s="13" customFormat="true" ht="15" hidden="false" customHeight="false" outlineLevel="0" collapsed="false">
      <c r="C179" s="18"/>
      <c r="D179" s="18"/>
      <c r="E179" s="18"/>
      <c r="F179" s="18"/>
      <c r="G179" s="18"/>
    </row>
    <row r="180" s="13" customFormat="true" ht="15" hidden="false" customHeight="false" outlineLevel="0" collapsed="false">
      <c r="C180" s="18"/>
      <c r="D180" s="18"/>
      <c r="E180" s="18"/>
      <c r="F180" s="18"/>
      <c r="G180" s="18"/>
    </row>
    <row r="181" s="13" customFormat="true" ht="15" hidden="false" customHeight="false" outlineLevel="0" collapsed="false">
      <c r="C181" s="18"/>
      <c r="D181" s="18"/>
      <c r="E181" s="18"/>
      <c r="F181" s="18"/>
      <c r="G181" s="18"/>
    </row>
    <row r="182" s="13" customFormat="true" ht="15" hidden="false" customHeight="false" outlineLevel="0" collapsed="false">
      <c r="C182" s="18"/>
      <c r="D182" s="18"/>
      <c r="E182" s="18"/>
      <c r="F182" s="18"/>
      <c r="G182" s="18"/>
    </row>
    <row r="183" s="13" customFormat="true" ht="15" hidden="false" customHeight="false" outlineLevel="0" collapsed="false">
      <c r="C183" s="18"/>
      <c r="D183" s="18"/>
      <c r="E183" s="18"/>
      <c r="F183" s="18"/>
      <c r="G183" s="18"/>
    </row>
    <row r="184" s="13" customFormat="true" ht="15" hidden="false" customHeight="false" outlineLevel="0" collapsed="false">
      <c r="C184" s="18"/>
      <c r="D184" s="18"/>
      <c r="E184" s="18"/>
      <c r="F184" s="18"/>
      <c r="G184" s="18"/>
    </row>
    <row r="185" s="13" customFormat="true" ht="15" hidden="false" customHeight="false" outlineLevel="0" collapsed="false">
      <c r="C185" s="18"/>
      <c r="D185" s="18"/>
      <c r="E185" s="18"/>
      <c r="F185" s="18"/>
      <c r="G185" s="18"/>
    </row>
    <row r="186" s="13" customFormat="true" ht="15" hidden="false" customHeight="false" outlineLevel="0" collapsed="false">
      <c r="C186" s="18"/>
      <c r="D186" s="18"/>
      <c r="E186" s="18"/>
      <c r="F186" s="18"/>
      <c r="G186" s="18"/>
    </row>
    <row r="187" s="13" customFormat="true" ht="15" hidden="false" customHeight="false" outlineLevel="0" collapsed="false">
      <c r="C187" s="18"/>
      <c r="D187" s="18"/>
      <c r="E187" s="18"/>
      <c r="F187" s="18"/>
      <c r="G187" s="18"/>
      <c r="AG187" s="13" t="n">
        <v>5</v>
      </c>
    </row>
    <row r="188" s="13" customFormat="true" ht="15" hidden="false" customHeight="true" outlineLevel="0" collapsed="false">
      <c r="A188" s="10" t="s">
        <v>2</v>
      </c>
      <c r="B188" s="11" t="s">
        <v>3</v>
      </c>
      <c r="C188" s="11" t="s">
        <v>4</v>
      </c>
      <c r="D188" s="11" t="s">
        <v>5</v>
      </c>
      <c r="E188" s="11" t="s">
        <v>6</v>
      </c>
      <c r="F188" s="11" t="s">
        <v>7</v>
      </c>
      <c r="G188" s="12" t="s">
        <v>8</v>
      </c>
      <c r="H188" s="13" t="s">
        <v>9</v>
      </c>
      <c r="I188" s="13" t="s">
        <v>10</v>
      </c>
      <c r="J188" s="13" t="s">
        <v>11</v>
      </c>
      <c r="K188" s="13" t="s">
        <v>12</v>
      </c>
      <c r="L188" s="13" t="s">
        <v>13</v>
      </c>
      <c r="M188" s="13" t="s">
        <v>14</v>
      </c>
      <c r="N188" s="13" t="s">
        <v>15</v>
      </c>
      <c r="O188" s="13" t="s">
        <v>16</v>
      </c>
      <c r="P188" s="13" t="s">
        <v>17</v>
      </c>
      <c r="Q188" s="13" t="s">
        <v>18</v>
      </c>
      <c r="R188" s="13" t="s">
        <v>19</v>
      </c>
      <c r="S188" s="13" t="s">
        <v>20</v>
      </c>
      <c r="T188" s="13" t="s">
        <v>21</v>
      </c>
      <c r="U188" s="14" t="s">
        <v>22</v>
      </c>
      <c r="V188" s="14"/>
      <c r="W188" s="14"/>
      <c r="X188" s="14"/>
      <c r="Y188" s="15" t="s">
        <v>23</v>
      </c>
      <c r="Z188" s="15"/>
      <c r="AA188" s="15"/>
      <c r="AB188" s="15"/>
      <c r="AC188" s="15"/>
      <c r="AD188" s="15"/>
      <c r="AE188" s="15"/>
      <c r="AF188" s="15"/>
      <c r="AG188" s="15"/>
      <c r="AH188" s="13" t="s">
        <v>24</v>
      </c>
      <c r="AI188" s="13" t="s">
        <v>25</v>
      </c>
      <c r="AJ188" s="13" t="s">
        <v>26</v>
      </c>
      <c r="AK188" s="13" t="s">
        <v>27</v>
      </c>
      <c r="AL188" s="13" t="s">
        <v>28</v>
      </c>
      <c r="AM188" s="13" t="s">
        <v>29</v>
      </c>
      <c r="AN188" s="13" t="s">
        <v>30</v>
      </c>
      <c r="AO188" s="13" t="s">
        <v>31</v>
      </c>
      <c r="AP188" s="13" t="s">
        <v>32</v>
      </c>
      <c r="AQ188" s="13" t="s">
        <v>33</v>
      </c>
      <c r="AR188" s="13" t="s">
        <v>34</v>
      </c>
      <c r="AS188" s="13" t="s">
        <v>35</v>
      </c>
      <c r="AT188" s="13" t="s">
        <v>36</v>
      </c>
      <c r="AU188" s="13" t="s">
        <v>37</v>
      </c>
      <c r="AV188" s="13" t="s">
        <v>38</v>
      </c>
      <c r="AW188" s="13" t="s">
        <v>39</v>
      </c>
      <c r="AX188" s="13" t="s">
        <v>40</v>
      </c>
      <c r="AY188" s="13" t="s">
        <v>41</v>
      </c>
      <c r="AZ188" s="13" t="s">
        <v>42</v>
      </c>
      <c r="BA188" s="13" t="s">
        <v>43</v>
      </c>
      <c r="BB188" s="13" t="s">
        <v>44</v>
      </c>
      <c r="BC188" s="13" t="s">
        <v>45</v>
      </c>
      <c r="BD188" s="13" t="s">
        <v>46</v>
      </c>
      <c r="BE188" s="13" t="s">
        <v>47</v>
      </c>
      <c r="BF188" s="13" t="s">
        <v>48</v>
      </c>
      <c r="BG188" s="13" t="s">
        <v>49</v>
      </c>
      <c r="BH188" s="13" t="s">
        <v>50</v>
      </c>
      <c r="BI188" s="13" t="s">
        <v>51</v>
      </c>
      <c r="BJ188" s="13" t="s">
        <v>52</v>
      </c>
      <c r="BK188" s="13" t="s">
        <v>53</v>
      </c>
      <c r="BL188" s="13" t="s">
        <v>54</v>
      </c>
      <c r="BM188" s="13" t="s">
        <v>55</v>
      </c>
      <c r="BN188" s="13" t="s">
        <v>56</v>
      </c>
      <c r="BO188" s="13" t="s">
        <v>57</v>
      </c>
      <c r="BP188" s="13" t="s">
        <v>58</v>
      </c>
      <c r="BQ188" s="13" t="s">
        <v>59</v>
      </c>
      <c r="BR188" s="13" t="s">
        <v>60</v>
      </c>
      <c r="BS188" s="13" t="s">
        <v>61</v>
      </c>
      <c r="BT188" s="13" t="s">
        <v>62</v>
      </c>
      <c r="BU188" s="13" t="s">
        <v>63</v>
      </c>
      <c r="BV188" s="13" t="s">
        <v>64</v>
      </c>
      <c r="BW188" s="13" t="s">
        <v>65</v>
      </c>
      <c r="BX188" s="13" t="s">
        <v>66</v>
      </c>
      <c r="BY188" s="13" t="s">
        <v>67</v>
      </c>
      <c r="BZ188" s="16"/>
    </row>
    <row r="189" s="13" customFormat="true" ht="15" hidden="false" customHeight="true" outlineLevel="0" collapsed="false">
      <c r="A189" s="10"/>
      <c r="B189" s="11"/>
      <c r="C189" s="11"/>
      <c r="D189" s="11" t="s">
        <v>68</v>
      </c>
      <c r="E189" s="11" t="s">
        <v>68</v>
      </c>
      <c r="F189" s="11"/>
      <c r="G189" s="12"/>
      <c r="U189" s="17" t="s">
        <v>69</v>
      </c>
      <c r="V189" s="17" t="s">
        <v>70</v>
      </c>
      <c r="W189" s="17" t="s">
        <v>71</v>
      </c>
      <c r="X189" s="17" t="s">
        <v>72</v>
      </c>
      <c r="Y189" s="17" t="s">
        <v>73</v>
      </c>
      <c r="Z189" s="17" t="s">
        <v>74</v>
      </c>
      <c r="AA189" s="17" t="s">
        <v>75</v>
      </c>
      <c r="AB189" s="17" t="s">
        <v>76</v>
      </c>
      <c r="AC189" s="17" t="s">
        <v>77</v>
      </c>
      <c r="AD189" s="17" t="s">
        <v>78</v>
      </c>
      <c r="AE189" s="17" t="s">
        <v>79</v>
      </c>
      <c r="AF189" s="17" t="s">
        <v>80</v>
      </c>
      <c r="AG189" s="15" t="s">
        <v>81</v>
      </c>
      <c r="BZ189" s="16"/>
    </row>
    <row r="190" s="13" customFormat="true" ht="15" hidden="false" customHeight="false" outlineLevel="0" collapsed="false">
      <c r="B190" s="23" t="s">
        <v>137</v>
      </c>
      <c r="C190" s="18"/>
      <c r="D190" s="18"/>
      <c r="E190" s="18"/>
      <c r="F190" s="18"/>
      <c r="G190" s="18"/>
    </row>
    <row r="191" s="13" customFormat="true" ht="15" hidden="false" customHeight="false" outlineLevel="0" collapsed="false">
      <c r="B191" s="13" t="s">
        <v>82</v>
      </c>
      <c r="C191" s="18"/>
      <c r="D191" s="18"/>
      <c r="E191" s="18"/>
      <c r="F191" s="18"/>
      <c r="G191" s="18"/>
    </row>
    <row r="192" s="19" customFormat="true" ht="15" hidden="false" customHeight="false" outlineLevel="0" collapsed="false">
      <c r="A192" s="19" t="str">
        <f aca="false">""</f>
        <v/>
      </c>
      <c r="B192" s="19" t="s">
        <v>201</v>
      </c>
      <c r="C192" s="20" t="str">
        <f aca="false">"60"</f>
        <v>60</v>
      </c>
      <c r="D192" s="20" t="n">
        <v>0.65</v>
      </c>
      <c r="E192" s="20" t="n">
        <v>0.12</v>
      </c>
      <c r="F192" s="20" t="n">
        <v>3.06</v>
      </c>
      <c r="G192" s="20" t="n">
        <v>15.24684</v>
      </c>
      <c r="H192" s="19" t="n">
        <v>0</v>
      </c>
      <c r="I192" s="19" t="n">
        <v>0</v>
      </c>
      <c r="J192" s="19" t="n">
        <v>0</v>
      </c>
      <c r="K192" s="19" t="n">
        <v>0</v>
      </c>
      <c r="L192" s="19" t="n">
        <v>2.06</v>
      </c>
      <c r="M192" s="19" t="n">
        <v>0.18</v>
      </c>
      <c r="N192" s="19" t="n">
        <v>0.82</v>
      </c>
      <c r="O192" s="19" t="n">
        <v>0</v>
      </c>
      <c r="P192" s="19" t="n">
        <v>0</v>
      </c>
      <c r="Q192" s="19" t="n">
        <v>0.47</v>
      </c>
      <c r="R192" s="19" t="n">
        <v>0.41</v>
      </c>
      <c r="S192" s="19" t="n">
        <v>1.76</v>
      </c>
      <c r="T192" s="19" t="n">
        <v>170.52</v>
      </c>
      <c r="U192" s="19" t="n">
        <v>8.23</v>
      </c>
      <c r="V192" s="19" t="n">
        <v>11.76</v>
      </c>
      <c r="W192" s="19" t="n">
        <v>15.29</v>
      </c>
      <c r="X192" s="19" t="n">
        <v>0.53</v>
      </c>
      <c r="Y192" s="19" t="n">
        <v>0</v>
      </c>
      <c r="Z192" s="19" t="n">
        <v>470.4</v>
      </c>
      <c r="AA192" s="19" t="n">
        <v>79.8</v>
      </c>
      <c r="AB192" s="19" t="n">
        <v>0.42</v>
      </c>
      <c r="AC192" s="19" t="n">
        <v>0.04</v>
      </c>
      <c r="AD192" s="19" t="n">
        <v>0.02</v>
      </c>
      <c r="AE192" s="19" t="n">
        <v>0.29</v>
      </c>
      <c r="AF192" s="19" t="n">
        <v>0.42</v>
      </c>
      <c r="AG192" s="19" t="n">
        <v>14.7</v>
      </c>
      <c r="AH192" s="19" t="n">
        <v>0</v>
      </c>
      <c r="AI192" s="19" t="n">
        <v>14.11</v>
      </c>
      <c r="AJ192" s="19" t="n">
        <v>15.29</v>
      </c>
      <c r="AK192" s="19" t="n">
        <v>21.17</v>
      </c>
      <c r="AL192" s="19" t="n">
        <v>23.52</v>
      </c>
      <c r="AM192" s="19" t="n">
        <v>4.12</v>
      </c>
      <c r="AN192" s="19" t="n">
        <v>17.05</v>
      </c>
      <c r="AO192" s="19" t="n">
        <v>4.7</v>
      </c>
      <c r="AP192" s="19" t="n">
        <v>14.7</v>
      </c>
      <c r="AQ192" s="19" t="n">
        <v>15.88</v>
      </c>
      <c r="AR192" s="19" t="n">
        <v>13.52</v>
      </c>
      <c r="AS192" s="19" t="n">
        <v>81.14</v>
      </c>
      <c r="AT192" s="19" t="n">
        <v>9.41</v>
      </c>
      <c r="AU192" s="19" t="n">
        <v>11.76</v>
      </c>
      <c r="AV192" s="19" t="n">
        <v>302.23</v>
      </c>
      <c r="AW192" s="19" t="n">
        <v>0</v>
      </c>
      <c r="AX192" s="19" t="n">
        <v>11.17</v>
      </c>
      <c r="AY192" s="19" t="n">
        <v>15.29</v>
      </c>
      <c r="AZ192" s="19" t="n">
        <v>14.7</v>
      </c>
      <c r="BA192" s="19" t="n">
        <v>2.94</v>
      </c>
      <c r="BB192" s="19" t="n">
        <v>0</v>
      </c>
      <c r="BC192" s="19" t="n">
        <v>0</v>
      </c>
      <c r="BD192" s="19" t="n">
        <v>0</v>
      </c>
      <c r="BE192" s="19" t="n">
        <v>0</v>
      </c>
      <c r="BF192" s="19" t="n">
        <v>0</v>
      </c>
      <c r="BG192" s="19" t="n">
        <v>0</v>
      </c>
      <c r="BH192" s="19" t="n">
        <v>0</v>
      </c>
      <c r="BI192" s="19" t="n">
        <v>0</v>
      </c>
      <c r="BJ192" s="19" t="n">
        <v>0</v>
      </c>
      <c r="BK192" s="19" t="n">
        <v>0</v>
      </c>
      <c r="BL192" s="19" t="n">
        <v>0</v>
      </c>
      <c r="BM192" s="19" t="n">
        <v>0</v>
      </c>
      <c r="BN192" s="19" t="n">
        <v>0</v>
      </c>
      <c r="BO192" s="19" t="n">
        <v>0</v>
      </c>
      <c r="BP192" s="19" t="n">
        <v>0</v>
      </c>
      <c r="BQ192" s="19" t="n">
        <v>0</v>
      </c>
      <c r="BR192" s="19" t="n">
        <v>0</v>
      </c>
      <c r="BS192" s="19" t="n">
        <v>0</v>
      </c>
      <c r="BT192" s="19" t="n">
        <v>0</v>
      </c>
      <c r="BU192" s="19" t="n">
        <v>0</v>
      </c>
      <c r="BV192" s="19" t="n">
        <v>0</v>
      </c>
      <c r="BW192" s="19" t="n">
        <v>0</v>
      </c>
      <c r="BX192" s="19" t="n">
        <v>0</v>
      </c>
      <c r="BY192" s="19" t="n">
        <v>0</v>
      </c>
      <c r="BZ192" s="19" t="n">
        <v>55.2</v>
      </c>
      <c r="CB192" s="19" t="n">
        <v>78.4</v>
      </c>
      <c r="CD192" s="19" t="n">
        <v>0</v>
      </c>
      <c r="CE192" s="19" t="n">
        <v>0</v>
      </c>
      <c r="CF192" s="19" t="n">
        <v>0</v>
      </c>
      <c r="CG192" s="19" t="n">
        <v>0</v>
      </c>
      <c r="CH192" s="19" t="n">
        <v>0</v>
      </c>
      <c r="CI192" s="19" t="n">
        <v>0</v>
      </c>
    </row>
    <row r="193" s="19" customFormat="true" ht="15" hidden="false" customHeight="false" outlineLevel="0" collapsed="false">
      <c r="A193" s="19" t="str">
        <f aca="false">"461"</f>
        <v>461</v>
      </c>
      <c r="B193" s="19" t="s">
        <v>202</v>
      </c>
      <c r="C193" s="28" t="n">
        <v>110</v>
      </c>
      <c r="D193" s="20" t="n">
        <v>10.85</v>
      </c>
      <c r="E193" s="20" t="n">
        <v>13.7</v>
      </c>
      <c r="F193" s="20" t="n">
        <v>15.07</v>
      </c>
      <c r="G193" s="20" t="n">
        <v>224.69</v>
      </c>
      <c r="H193" s="19" t="n">
        <v>4.7</v>
      </c>
      <c r="I193" s="19" t="n">
        <v>3.95</v>
      </c>
      <c r="J193" s="19" t="n">
        <v>4.7</v>
      </c>
      <c r="K193" s="19" t="n">
        <v>0</v>
      </c>
      <c r="L193" s="19" t="n">
        <v>3.34</v>
      </c>
      <c r="M193" s="19" t="n">
        <v>7.3</v>
      </c>
      <c r="N193" s="19" t="n">
        <v>1.13</v>
      </c>
      <c r="O193" s="19" t="n">
        <v>0</v>
      </c>
      <c r="P193" s="19" t="n">
        <v>0</v>
      </c>
      <c r="Q193" s="19" t="n">
        <v>0.15</v>
      </c>
      <c r="R193" s="19" t="n">
        <v>0.88</v>
      </c>
      <c r="S193" s="19" t="n">
        <v>37.73</v>
      </c>
      <c r="T193" s="19" t="n">
        <v>121.44</v>
      </c>
      <c r="U193" s="19" t="n">
        <v>29.68</v>
      </c>
      <c r="V193" s="19" t="n">
        <v>17.84</v>
      </c>
      <c r="W193" s="19" t="n">
        <v>101</v>
      </c>
      <c r="X193" s="19" t="n">
        <v>1.58</v>
      </c>
      <c r="Y193" s="19" t="n">
        <v>5.59</v>
      </c>
      <c r="Z193" s="19" t="n">
        <v>223.87</v>
      </c>
      <c r="AA193" s="19" t="n">
        <v>62.03</v>
      </c>
      <c r="AB193" s="19" t="n">
        <v>4.09</v>
      </c>
      <c r="AC193" s="19" t="n">
        <v>0.05</v>
      </c>
      <c r="AD193" s="19" t="n">
        <v>0.06</v>
      </c>
      <c r="AE193" s="19" t="n">
        <v>1.67</v>
      </c>
      <c r="AF193" s="19" t="n">
        <v>3.82</v>
      </c>
      <c r="AG193" s="19" t="n">
        <v>1.05</v>
      </c>
      <c r="AH193" s="19" t="n">
        <v>0</v>
      </c>
      <c r="AI193" s="19" t="n">
        <v>397.95</v>
      </c>
      <c r="AJ193" s="19" t="n">
        <v>307.12</v>
      </c>
      <c r="AK193" s="19" t="n">
        <v>584.69</v>
      </c>
      <c r="AL193" s="19" t="n">
        <v>563.72</v>
      </c>
      <c r="AM193" s="19" t="n">
        <v>166.09</v>
      </c>
      <c r="AN193" s="19" t="n">
        <v>303</v>
      </c>
      <c r="AO193" s="19" t="n">
        <v>77.1</v>
      </c>
      <c r="AP193" s="19" t="n">
        <v>320.23</v>
      </c>
      <c r="AQ193" s="19" t="n">
        <v>388.13</v>
      </c>
      <c r="AR193" s="19" t="n">
        <v>376.57</v>
      </c>
      <c r="AS193" s="19" t="n">
        <v>624.42</v>
      </c>
      <c r="AT193" s="19" t="n">
        <v>260.52</v>
      </c>
      <c r="AU193" s="19" t="n">
        <v>337.73</v>
      </c>
      <c r="AV193" s="19" t="n">
        <v>1201.99</v>
      </c>
      <c r="AW193" s="19" t="n">
        <v>99.18</v>
      </c>
      <c r="AX193" s="19" t="n">
        <v>281.19</v>
      </c>
      <c r="AY193" s="19" t="n">
        <v>291.5</v>
      </c>
      <c r="AZ193" s="19" t="n">
        <v>237.57</v>
      </c>
      <c r="BA193" s="19" t="n">
        <v>98.34</v>
      </c>
      <c r="BB193" s="19" t="n">
        <v>0.04</v>
      </c>
      <c r="BC193" s="19" t="n">
        <v>0.01</v>
      </c>
      <c r="BD193" s="19" t="n">
        <v>0.01</v>
      </c>
      <c r="BE193" s="19" t="n">
        <v>0.02</v>
      </c>
      <c r="BF193" s="19" t="n">
        <v>0.03</v>
      </c>
      <c r="BG193" s="19" t="n">
        <v>0.09</v>
      </c>
      <c r="BH193" s="19" t="n">
        <v>0</v>
      </c>
      <c r="BI193" s="19" t="n">
        <v>0.58</v>
      </c>
      <c r="BJ193" s="19" t="n">
        <v>0</v>
      </c>
      <c r="BK193" s="19" t="n">
        <v>0.27</v>
      </c>
      <c r="BL193" s="19" t="n">
        <v>0.01</v>
      </c>
      <c r="BM193" s="19" t="n">
        <v>0.03</v>
      </c>
      <c r="BN193" s="19" t="n">
        <v>0</v>
      </c>
      <c r="BO193" s="19" t="n">
        <v>0</v>
      </c>
      <c r="BP193" s="19" t="n">
        <v>0.03</v>
      </c>
      <c r="BQ193" s="19" t="n">
        <v>1.34</v>
      </c>
      <c r="BR193" s="19" t="n">
        <v>0</v>
      </c>
      <c r="BS193" s="19" t="n">
        <v>0</v>
      </c>
      <c r="BT193" s="19" t="n">
        <v>2.69</v>
      </c>
      <c r="BU193" s="19" t="n">
        <v>0</v>
      </c>
      <c r="BV193" s="19" t="n">
        <v>0</v>
      </c>
      <c r="BW193" s="19" t="n">
        <v>0</v>
      </c>
      <c r="BX193" s="19" t="n">
        <v>0</v>
      </c>
      <c r="BY193" s="19" t="n">
        <v>0</v>
      </c>
      <c r="BZ193" s="19" t="n">
        <v>87.54</v>
      </c>
      <c r="CB193" s="19" t="n">
        <v>42.3</v>
      </c>
      <c r="CD193" s="19" t="n">
        <v>0</v>
      </c>
      <c r="CE193" s="19" t="n">
        <v>0</v>
      </c>
      <c r="CF193" s="19" t="n">
        <v>0</v>
      </c>
      <c r="CG193" s="19" t="n">
        <v>0</v>
      </c>
      <c r="CH193" s="19" t="n">
        <v>0</v>
      </c>
      <c r="CI193" s="19" t="n">
        <v>0</v>
      </c>
    </row>
    <row r="194" s="19" customFormat="true" ht="15" hidden="false" customHeight="false" outlineLevel="0" collapsed="false">
      <c r="A194" s="19" t="str">
        <f aca="false">"512"</f>
        <v>512</v>
      </c>
      <c r="B194" s="19" t="s">
        <v>140</v>
      </c>
      <c r="C194" s="20" t="str">
        <f aca="false">"180"</f>
        <v>180</v>
      </c>
      <c r="D194" s="20" t="n">
        <v>4.47</v>
      </c>
      <c r="E194" s="20" t="n">
        <v>5.49</v>
      </c>
      <c r="F194" s="20" t="n">
        <v>47.22</v>
      </c>
      <c r="G194" s="20" t="n">
        <v>256.8313224</v>
      </c>
      <c r="H194" s="19" t="n">
        <v>3.41</v>
      </c>
      <c r="I194" s="19" t="n">
        <v>0.15</v>
      </c>
      <c r="J194" s="19" t="n">
        <v>3.41</v>
      </c>
      <c r="K194" s="19" t="n">
        <v>0</v>
      </c>
      <c r="L194" s="19" t="n">
        <v>0.49</v>
      </c>
      <c r="M194" s="19" t="n">
        <v>44.88</v>
      </c>
      <c r="N194" s="19" t="n">
        <v>1.85</v>
      </c>
      <c r="O194" s="19" t="n">
        <v>0</v>
      </c>
      <c r="P194" s="19" t="n">
        <v>0</v>
      </c>
      <c r="Q194" s="19" t="n">
        <v>0</v>
      </c>
      <c r="R194" s="19" t="n">
        <v>1.06</v>
      </c>
      <c r="S194" s="19" t="n">
        <v>238.05</v>
      </c>
      <c r="T194" s="19" t="n">
        <v>65.1</v>
      </c>
      <c r="U194" s="19" t="n">
        <v>7.87</v>
      </c>
      <c r="V194" s="19" t="n">
        <v>30.91</v>
      </c>
      <c r="W194" s="19" t="n">
        <v>91.87</v>
      </c>
      <c r="X194" s="19" t="n">
        <v>0.66</v>
      </c>
      <c r="Y194" s="19" t="n">
        <v>35.4</v>
      </c>
      <c r="Z194" s="19" t="n">
        <v>20.52</v>
      </c>
      <c r="AA194" s="19" t="n">
        <v>39.18</v>
      </c>
      <c r="AB194" s="19" t="n">
        <v>0.32</v>
      </c>
      <c r="AC194" s="19" t="n">
        <v>0.04</v>
      </c>
      <c r="AD194" s="19" t="n">
        <v>0.03</v>
      </c>
      <c r="AE194" s="19" t="n">
        <v>0.88</v>
      </c>
      <c r="AF194" s="19" t="n">
        <v>2.15</v>
      </c>
      <c r="AG194" s="19" t="n">
        <v>0</v>
      </c>
      <c r="AH194" s="19" t="n">
        <v>0</v>
      </c>
      <c r="AI194" s="19" t="n">
        <v>268.25</v>
      </c>
      <c r="AJ194" s="19" t="n">
        <v>211.03</v>
      </c>
      <c r="AK194" s="19" t="n">
        <v>396.49</v>
      </c>
      <c r="AL194" s="19" t="n">
        <v>166.76</v>
      </c>
      <c r="AM194" s="19" t="n">
        <v>102.25</v>
      </c>
      <c r="AN194" s="19" t="n">
        <v>154.17</v>
      </c>
      <c r="AO194" s="19" t="n">
        <v>65.09</v>
      </c>
      <c r="AP194" s="19" t="n">
        <v>236.49</v>
      </c>
      <c r="AQ194" s="19" t="n">
        <v>248.96</v>
      </c>
      <c r="AR194" s="19" t="n">
        <v>324.81</v>
      </c>
      <c r="AS194" s="19" t="n">
        <v>345.04</v>
      </c>
      <c r="AT194" s="19" t="n">
        <v>109.25</v>
      </c>
      <c r="AU194" s="19" t="n">
        <v>204.09</v>
      </c>
      <c r="AV194" s="19" t="n">
        <v>767.28</v>
      </c>
      <c r="AW194" s="19" t="n">
        <v>0</v>
      </c>
      <c r="AX194" s="19" t="n">
        <v>211.33</v>
      </c>
      <c r="AY194" s="19" t="n">
        <v>211.56</v>
      </c>
      <c r="AZ194" s="19" t="n">
        <v>185.69</v>
      </c>
      <c r="BA194" s="19" t="n">
        <v>87.35</v>
      </c>
      <c r="BB194" s="19" t="n">
        <v>0.22</v>
      </c>
      <c r="BC194" s="19" t="n">
        <v>0.05</v>
      </c>
      <c r="BD194" s="19" t="n">
        <v>0.04</v>
      </c>
      <c r="BE194" s="19" t="n">
        <v>0.11</v>
      </c>
      <c r="BF194" s="19" t="n">
        <v>0.14</v>
      </c>
      <c r="BG194" s="19" t="n">
        <v>0.47</v>
      </c>
      <c r="BH194" s="19" t="n">
        <v>0</v>
      </c>
      <c r="BI194" s="19" t="n">
        <v>1.56</v>
      </c>
      <c r="BJ194" s="19" t="n">
        <v>0</v>
      </c>
      <c r="BK194" s="19" t="n">
        <v>0.47</v>
      </c>
      <c r="BL194" s="19" t="n">
        <v>0</v>
      </c>
      <c r="BM194" s="19" t="n">
        <v>0</v>
      </c>
      <c r="BN194" s="19" t="n">
        <v>0</v>
      </c>
      <c r="BO194" s="19" t="n">
        <v>0</v>
      </c>
      <c r="BP194" s="19" t="n">
        <v>0.17</v>
      </c>
      <c r="BQ194" s="19" t="n">
        <v>1.54</v>
      </c>
      <c r="BR194" s="19" t="n">
        <v>0</v>
      </c>
      <c r="BS194" s="19" t="n">
        <v>0</v>
      </c>
      <c r="BT194" s="19" t="n">
        <v>0.17</v>
      </c>
      <c r="BU194" s="19" t="n">
        <v>0</v>
      </c>
      <c r="BV194" s="19" t="n">
        <v>0</v>
      </c>
      <c r="BW194" s="19" t="n">
        <v>0</v>
      </c>
      <c r="BX194" s="19" t="n">
        <v>0</v>
      </c>
      <c r="BY194" s="19" t="n">
        <v>0</v>
      </c>
      <c r="BZ194" s="19" t="n">
        <v>10.03</v>
      </c>
      <c r="CB194" s="19" t="n">
        <v>38.82</v>
      </c>
      <c r="CD194" s="19" t="n">
        <v>0</v>
      </c>
      <c r="CE194" s="19" t="n">
        <v>0</v>
      </c>
      <c r="CF194" s="19" t="n">
        <v>0</v>
      </c>
      <c r="CG194" s="19" t="n">
        <v>0</v>
      </c>
      <c r="CH194" s="19" t="n">
        <v>0</v>
      </c>
      <c r="CI194" s="19" t="n">
        <v>0</v>
      </c>
    </row>
    <row r="195" s="19" customFormat="true" ht="15" hidden="false" customHeight="false" outlineLevel="0" collapsed="false">
      <c r="A195" s="19" t="str">
        <f aca="false">"686"</f>
        <v>686</v>
      </c>
      <c r="B195" s="19" t="s">
        <v>112</v>
      </c>
      <c r="C195" s="28" t="n">
        <v>200</v>
      </c>
      <c r="D195" s="20" t="n">
        <v>0.1</v>
      </c>
      <c r="E195" s="20" t="n">
        <v>0.02</v>
      </c>
      <c r="F195" s="20" t="n">
        <v>10.16</v>
      </c>
      <c r="G195" s="20" t="n">
        <v>40.11058</v>
      </c>
      <c r="H195" s="19" t="n">
        <v>0.01</v>
      </c>
      <c r="I195" s="19" t="n">
        <v>0</v>
      </c>
      <c r="J195" s="19" t="n">
        <v>0</v>
      </c>
      <c r="K195" s="19" t="n">
        <v>0</v>
      </c>
      <c r="L195" s="19" t="n">
        <v>10</v>
      </c>
      <c r="M195" s="19" t="n">
        <v>0</v>
      </c>
      <c r="N195" s="19" t="n">
        <v>0.16</v>
      </c>
      <c r="O195" s="19" t="n">
        <v>0</v>
      </c>
      <c r="P195" s="19" t="n">
        <v>0</v>
      </c>
      <c r="Q195" s="19" t="n">
        <v>0.41</v>
      </c>
      <c r="R195" s="19" t="n">
        <v>0.06</v>
      </c>
      <c r="S195" s="19" t="n">
        <v>40.62</v>
      </c>
      <c r="T195" s="19" t="n">
        <v>519.26</v>
      </c>
      <c r="U195" s="19" t="n">
        <v>74.89</v>
      </c>
      <c r="V195" s="19" t="n">
        <v>50.26</v>
      </c>
      <c r="W195" s="19" t="n">
        <v>57.57</v>
      </c>
      <c r="X195" s="19" t="n">
        <v>1.04</v>
      </c>
      <c r="Y195" s="19" t="n">
        <v>0.08</v>
      </c>
      <c r="Z195" s="19" t="n">
        <v>180.65</v>
      </c>
      <c r="AA195" s="19" t="n">
        <v>34.22</v>
      </c>
      <c r="AB195" s="19" t="n">
        <v>0.62</v>
      </c>
      <c r="AC195" s="19" t="n">
        <v>0.05</v>
      </c>
      <c r="AD195" s="19" t="n">
        <v>0.06</v>
      </c>
      <c r="AE195" s="19" t="n">
        <v>0.7</v>
      </c>
      <c r="AF195" s="19" t="n">
        <v>1.04</v>
      </c>
      <c r="AG195" s="19" t="n">
        <v>13.15</v>
      </c>
      <c r="AH195" s="19" t="n">
        <v>0</v>
      </c>
      <c r="AI195" s="19" t="n">
        <v>0.99</v>
      </c>
      <c r="AJ195" s="19" t="n">
        <v>1.13</v>
      </c>
      <c r="AK195" s="19" t="n">
        <v>32.64</v>
      </c>
      <c r="AL195" s="19" t="n">
        <v>37.8</v>
      </c>
      <c r="AM195" s="19" t="n">
        <v>23.89</v>
      </c>
      <c r="AN195" s="19" t="n">
        <v>107.37</v>
      </c>
      <c r="AO195" s="19" t="n">
        <v>5.67</v>
      </c>
      <c r="AP195" s="19" t="n">
        <v>33.2</v>
      </c>
      <c r="AQ195" s="19" t="n">
        <v>53.28</v>
      </c>
      <c r="AR195" s="19" t="n">
        <v>165.69</v>
      </c>
      <c r="AS195" s="19" t="n">
        <v>149.97</v>
      </c>
      <c r="AT195" s="19" t="n">
        <v>23.41</v>
      </c>
      <c r="AU195" s="19" t="n">
        <v>14.44</v>
      </c>
      <c r="AV195" s="19" t="n">
        <v>203.74</v>
      </c>
      <c r="AW195" s="19" t="n">
        <v>6.41</v>
      </c>
      <c r="AX195" s="19" t="n">
        <v>199.8</v>
      </c>
      <c r="AY195" s="19" t="n">
        <v>140.76</v>
      </c>
      <c r="AZ195" s="19" t="n">
        <v>24.09</v>
      </c>
      <c r="BA195" s="19" t="n">
        <v>31.42</v>
      </c>
      <c r="BB195" s="19" t="n">
        <v>0</v>
      </c>
      <c r="BC195" s="19" t="n">
        <v>0</v>
      </c>
      <c r="BD195" s="19" t="n">
        <v>0</v>
      </c>
      <c r="BE195" s="19" t="n">
        <v>0</v>
      </c>
      <c r="BF195" s="19" t="n">
        <v>0</v>
      </c>
      <c r="BG195" s="19" t="n">
        <v>0</v>
      </c>
      <c r="BH195" s="19" t="n">
        <v>0</v>
      </c>
      <c r="BI195" s="19" t="n">
        <v>0.09</v>
      </c>
      <c r="BJ195" s="19" t="n">
        <v>0</v>
      </c>
      <c r="BK195" s="19" t="n">
        <v>0.01</v>
      </c>
      <c r="BL195" s="19" t="n">
        <v>0</v>
      </c>
      <c r="BM195" s="19" t="n">
        <v>0</v>
      </c>
      <c r="BN195" s="19" t="n">
        <v>0</v>
      </c>
      <c r="BO195" s="19" t="n">
        <v>0</v>
      </c>
      <c r="BP195" s="19" t="n">
        <v>0.01</v>
      </c>
      <c r="BQ195" s="19" t="n">
        <v>0.07</v>
      </c>
      <c r="BR195" s="19" t="n">
        <v>0</v>
      </c>
      <c r="BS195" s="19" t="n">
        <v>0</v>
      </c>
      <c r="BT195" s="19" t="n">
        <v>0.11</v>
      </c>
      <c r="BU195" s="19" t="n">
        <v>0.11</v>
      </c>
      <c r="BV195" s="19" t="n">
        <v>0</v>
      </c>
      <c r="BW195" s="19" t="n">
        <v>0</v>
      </c>
      <c r="BX195" s="19" t="n">
        <v>0</v>
      </c>
      <c r="BY195" s="19" t="n">
        <v>0</v>
      </c>
      <c r="BZ195" s="19" t="n">
        <v>206.35</v>
      </c>
      <c r="CB195" s="19" t="n">
        <v>30.19</v>
      </c>
      <c r="CD195" s="19" t="n">
        <v>0</v>
      </c>
      <c r="CE195" s="19" t="n">
        <v>0</v>
      </c>
      <c r="CF195" s="19" t="n">
        <v>0</v>
      </c>
      <c r="CG195" s="19" t="n">
        <v>0</v>
      </c>
      <c r="CH195" s="19" t="n">
        <v>0</v>
      </c>
      <c r="CI195" s="19" t="n">
        <v>0</v>
      </c>
    </row>
    <row r="196" s="21" customFormat="true" ht="15" hidden="false" customHeight="false" outlineLevel="0" collapsed="false">
      <c r="A196" s="21" t="str">
        <f aca="false">"-"</f>
        <v>-</v>
      </c>
      <c r="B196" s="21" t="s">
        <v>87</v>
      </c>
      <c r="C196" s="22" t="str">
        <f aca="false">"80"</f>
        <v>80</v>
      </c>
      <c r="D196" s="22" t="n">
        <v>5.29</v>
      </c>
      <c r="E196" s="22" t="n">
        <v>0.53</v>
      </c>
      <c r="F196" s="22" t="n">
        <v>37.52</v>
      </c>
      <c r="G196" s="22" t="n">
        <v>179.1208</v>
      </c>
      <c r="H196" s="21" t="n">
        <v>0</v>
      </c>
      <c r="I196" s="21" t="n">
        <v>0</v>
      </c>
      <c r="J196" s="21" t="n">
        <v>0</v>
      </c>
      <c r="K196" s="21" t="n">
        <v>0</v>
      </c>
      <c r="L196" s="21" t="n">
        <v>0.88</v>
      </c>
      <c r="M196" s="21" t="n">
        <v>36.48</v>
      </c>
      <c r="N196" s="21" t="n">
        <v>0.16</v>
      </c>
      <c r="O196" s="21" t="n">
        <v>0</v>
      </c>
      <c r="P196" s="21" t="n">
        <v>0</v>
      </c>
      <c r="Q196" s="21" t="n">
        <v>0</v>
      </c>
      <c r="R196" s="21" t="n">
        <v>1.44</v>
      </c>
      <c r="S196" s="21" t="n">
        <v>0</v>
      </c>
      <c r="T196" s="21" t="n">
        <v>0</v>
      </c>
      <c r="U196" s="21" t="n">
        <v>0</v>
      </c>
      <c r="V196" s="21" t="n">
        <v>0</v>
      </c>
      <c r="W196" s="21" t="n">
        <v>0</v>
      </c>
      <c r="X196" s="21" t="n">
        <v>0</v>
      </c>
      <c r="Y196" s="21" t="n">
        <v>0</v>
      </c>
      <c r="Z196" s="21" t="n">
        <v>0</v>
      </c>
      <c r="AA196" s="21" t="n">
        <v>0</v>
      </c>
      <c r="AB196" s="21" t="n">
        <v>0</v>
      </c>
      <c r="AC196" s="21" t="n">
        <v>0</v>
      </c>
      <c r="AD196" s="21" t="n">
        <v>0</v>
      </c>
      <c r="AE196" s="21" t="n">
        <v>0</v>
      </c>
      <c r="AF196" s="21" t="n">
        <v>0</v>
      </c>
      <c r="AG196" s="21" t="n">
        <v>0</v>
      </c>
      <c r="AH196" s="21" t="n">
        <v>0</v>
      </c>
      <c r="AI196" s="21" t="n">
        <v>255.43</v>
      </c>
      <c r="AJ196" s="21" t="n">
        <v>265.87</v>
      </c>
      <c r="AK196" s="21" t="n">
        <v>407.16</v>
      </c>
      <c r="AL196" s="21" t="n">
        <v>135.02</v>
      </c>
      <c r="AM196" s="21" t="n">
        <v>80.04</v>
      </c>
      <c r="AN196" s="21" t="n">
        <v>160.08</v>
      </c>
      <c r="AO196" s="21" t="n">
        <v>60.55</v>
      </c>
      <c r="AP196" s="21" t="n">
        <v>289.54</v>
      </c>
      <c r="AQ196" s="21" t="n">
        <v>179.57</v>
      </c>
      <c r="AR196" s="21" t="n">
        <v>250.56</v>
      </c>
      <c r="AS196" s="21" t="n">
        <v>206.71</v>
      </c>
      <c r="AT196" s="21" t="n">
        <v>108.58</v>
      </c>
      <c r="AU196" s="21" t="n">
        <v>192.1</v>
      </c>
      <c r="AV196" s="21" t="n">
        <v>1606.37</v>
      </c>
      <c r="AW196" s="21" t="n">
        <v>0</v>
      </c>
      <c r="AX196" s="21" t="n">
        <v>523.39</v>
      </c>
      <c r="AY196" s="21" t="n">
        <v>227.59</v>
      </c>
      <c r="AZ196" s="21" t="n">
        <v>151.03</v>
      </c>
      <c r="BA196" s="21" t="n">
        <v>119.71</v>
      </c>
      <c r="BB196" s="21" t="n">
        <v>0</v>
      </c>
      <c r="BC196" s="21" t="n">
        <v>0</v>
      </c>
      <c r="BD196" s="21" t="n">
        <v>0</v>
      </c>
      <c r="BE196" s="21" t="n">
        <v>0</v>
      </c>
      <c r="BF196" s="21" t="n">
        <v>0</v>
      </c>
      <c r="BG196" s="21" t="n">
        <v>0</v>
      </c>
      <c r="BH196" s="21" t="n">
        <v>0</v>
      </c>
      <c r="BI196" s="21" t="n">
        <v>0.06</v>
      </c>
      <c r="BJ196" s="21" t="n">
        <v>0</v>
      </c>
      <c r="BK196" s="21" t="n">
        <v>0.01</v>
      </c>
      <c r="BL196" s="21" t="n">
        <v>0</v>
      </c>
      <c r="BM196" s="21" t="n">
        <v>0</v>
      </c>
      <c r="BN196" s="21" t="n">
        <v>0</v>
      </c>
      <c r="BO196" s="21" t="n">
        <v>0</v>
      </c>
      <c r="BP196" s="21" t="n">
        <v>0.01</v>
      </c>
      <c r="BQ196" s="21" t="n">
        <v>0.05</v>
      </c>
      <c r="BR196" s="21" t="n">
        <v>0</v>
      </c>
      <c r="BS196" s="21" t="n">
        <v>0</v>
      </c>
      <c r="BT196" s="21" t="n">
        <v>0.22</v>
      </c>
      <c r="BU196" s="21" t="n">
        <v>0.01</v>
      </c>
      <c r="BV196" s="21" t="n">
        <v>0</v>
      </c>
      <c r="BW196" s="21" t="n">
        <v>0</v>
      </c>
      <c r="BX196" s="21" t="n">
        <v>0</v>
      </c>
      <c r="BY196" s="21" t="n">
        <v>0</v>
      </c>
      <c r="BZ196" s="21" t="n">
        <v>31.28</v>
      </c>
      <c r="CB196" s="21" t="n">
        <v>0</v>
      </c>
      <c r="CD196" s="21" t="n">
        <v>0</v>
      </c>
      <c r="CE196" s="21" t="n">
        <v>0</v>
      </c>
      <c r="CF196" s="21" t="n">
        <v>0</v>
      </c>
      <c r="CG196" s="21" t="n">
        <v>0</v>
      </c>
      <c r="CH196" s="21" t="n">
        <v>0</v>
      </c>
      <c r="CI196" s="21" t="n">
        <v>0</v>
      </c>
    </row>
    <row r="197" s="23" customFormat="true" ht="14.25" hidden="false" customHeight="false" outlineLevel="0" collapsed="false">
      <c r="B197" s="23" t="s">
        <v>88</v>
      </c>
      <c r="C197" s="24"/>
      <c r="D197" s="24" t="n">
        <v>18.68</v>
      </c>
      <c r="E197" s="24" t="n">
        <v>16.64</v>
      </c>
      <c r="F197" s="24" t="n">
        <v>109.72</v>
      </c>
      <c r="G197" s="24" t="n">
        <v>663.72</v>
      </c>
      <c r="H197" s="23" t="n">
        <v>8.12</v>
      </c>
      <c r="I197" s="23" t="n">
        <v>4.1</v>
      </c>
      <c r="J197" s="23" t="n">
        <v>8.11</v>
      </c>
      <c r="K197" s="23" t="n">
        <v>0</v>
      </c>
      <c r="L197" s="23" t="n">
        <v>16.76</v>
      </c>
      <c r="M197" s="23" t="n">
        <v>88.83</v>
      </c>
      <c r="N197" s="23" t="n">
        <v>4.12</v>
      </c>
      <c r="O197" s="23" t="n">
        <v>0</v>
      </c>
      <c r="P197" s="23" t="n">
        <v>0</v>
      </c>
      <c r="Q197" s="23" t="n">
        <v>1.04</v>
      </c>
      <c r="R197" s="23" t="n">
        <v>3.85</v>
      </c>
      <c r="S197" s="23" t="n">
        <v>318.17</v>
      </c>
      <c r="T197" s="23" t="n">
        <v>876.32</v>
      </c>
      <c r="U197" s="23" t="n">
        <v>113.48</v>
      </c>
      <c r="V197" s="23" t="n">
        <v>106.63</v>
      </c>
      <c r="W197" s="23" t="n">
        <v>240.76</v>
      </c>
      <c r="X197" s="23" t="n">
        <v>3.43</v>
      </c>
      <c r="Y197" s="23" t="n">
        <v>40.47</v>
      </c>
      <c r="Z197" s="23" t="n">
        <v>895.44</v>
      </c>
      <c r="AA197" s="23" t="n">
        <v>213.92</v>
      </c>
      <c r="AB197" s="23" t="n">
        <v>4.44</v>
      </c>
      <c r="AC197" s="23" t="n">
        <v>0.17</v>
      </c>
      <c r="AD197" s="23" t="n">
        <v>0.16</v>
      </c>
      <c r="AE197" s="23" t="n">
        <v>3.54</v>
      </c>
      <c r="AF197" s="23" t="n">
        <v>7.43</v>
      </c>
      <c r="AG197" s="23" t="n">
        <v>28.68</v>
      </c>
      <c r="AH197" s="23" t="n">
        <v>0</v>
      </c>
      <c r="AI197" s="23" t="n">
        <v>936.73</v>
      </c>
      <c r="AJ197" s="23" t="n">
        <v>800.44</v>
      </c>
      <c r="AK197" s="23" t="n">
        <v>1442.15</v>
      </c>
      <c r="AL197" s="23" t="n">
        <v>926.82</v>
      </c>
      <c r="AM197" s="23" t="n">
        <v>376.39</v>
      </c>
      <c r="AN197" s="23" t="n">
        <v>741.67</v>
      </c>
      <c r="AO197" s="23" t="n">
        <v>213.12</v>
      </c>
      <c r="AP197" s="23" t="n">
        <v>894.16</v>
      </c>
      <c r="AQ197" s="23" t="n">
        <v>885.82</v>
      </c>
      <c r="AR197" s="23" t="n">
        <v>1131.16</v>
      </c>
      <c r="AS197" s="23" t="n">
        <v>1407.29</v>
      </c>
      <c r="AT197" s="23" t="n">
        <v>511.16</v>
      </c>
      <c r="AU197" s="23" t="n">
        <v>760.12</v>
      </c>
      <c r="AV197" s="23" t="n">
        <v>4081.61</v>
      </c>
      <c r="AW197" s="23" t="n">
        <v>105.59</v>
      </c>
      <c r="AX197" s="23" t="n">
        <v>1226.88</v>
      </c>
      <c r="AY197" s="23" t="n">
        <v>886.69</v>
      </c>
      <c r="AZ197" s="23" t="n">
        <v>613.08</v>
      </c>
      <c r="BA197" s="23" t="n">
        <v>339.77</v>
      </c>
      <c r="BB197" s="23" t="n">
        <v>0.26</v>
      </c>
      <c r="BC197" s="23" t="n">
        <v>0.06</v>
      </c>
      <c r="BD197" s="23" t="n">
        <v>0.05</v>
      </c>
      <c r="BE197" s="23" t="n">
        <v>0.14</v>
      </c>
      <c r="BF197" s="23" t="n">
        <v>0.17</v>
      </c>
      <c r="BG197" s="23" t="n">
        <v>0.56</v>
      </c>
      <c r="BH197" s="23" t="n">
        <v>0</v>
      </c>
      <c r="BI197" s="23" t="n">
        <v>2.3</v>
      </c>
      <c r="BJ197" s="23" t="n">
        <v>0</v>
      </c>
      <c r="BK197" s="23" t="n">
        <v>0.76</v>
      </c>
      <c r="BL197" s="23" t="n">
        <v>0.01</v>
      </c>
      <c r="BM197" s="23" t="n">
        <v>0.03</v>
      </c>
      <c r="BN197" s="23" t="n">
        <v>0</v>
      </c>
      <c r="BO197" s="23" t="n">
        <v>0</v>
      </c>
      <c r="BP197" s="23" t="n">
        <v>0.22</v>
      </c>
      <c r="BQ197" s="23" t="n">
        <v>3</v>
      </c>
      <c r="BR197" s="23" t="n">
        <v>0</v>
      </c>
      <c r="BS197" s="23" t="n">
        <v>0</v>
      </c>
      <c r="BT197" s="23" t="n">
        <v>3.2</v>
      </c>
      <c r="BU197" s="23" t="n">
        <v>0.13</v>
      </c>
      <c r="BV197" s="23" t="n">
        <v>0</v>
      </c>
      <c r="BW197" s="23" t="n">
        <v>0</v>
      </c>
      <c r="BX197" s="23" t="n">
        <v>0</v>
      </c>
      <c r="BY197" s="23" t="n">
        <v>0</v>
      </c>
      <c r="BZ197" s="23" t="n">
        <v>390.4</v>
      </c>
      <c r="CA197" s="23" t="n">
        <f aca="false">$G$197/$G$207*100</f>
        <v>36.2262642857742</v>
      </c>
      <c r="CB197" s="23" t="n">
        <v>189.71</v>
      </c>
      <c r="CD197" s="23" t="n">
        <v>0</v>
      </c>
      <c r="CE197" s="23" t="n">
        <v>0</v>
      </c>
      <c r="CF197" s="23" t="n">
        <v>0</v>
      </c>
      <c r="CG197" s="23" t="n">
        <v>0</v>
      </c>
      <c r="CH197" s="23" t="n">
        <v>0</v>
      </c>
      <c r="CI197" s="23" t="n">
        <v>0</v>
      </c>
    </row>
    <row r="198" s="13" customFormat="true" ht="15" hidden="false" customHeight="false" outlineLevel="0" collapsed="false">
      <c r="B198" s="13" t="s">
        <v>89</v>
      </c>
      <c r="C198" s="18"/>
      <c r="D198" s="18"/>
      <c r="E198" s="18"/>
      <c r="F198" s="18"/>
      <c r="G198" s="18"/>
    </row>
    <row r="199" s="19" customFormat="true" ht="15" hidden="false" customHeight="false" outlineLevel="0" collapsed="false">
      <c r="A199" s="19" t="str">
        <f aca="false">"фирм"</f>
        <v>фирм</v>
      </c>
      <c r="B199" s="19" t="s">
        <v>141</v>
      </c>
      <c r="C199" s="20" t="str">
        <f aca="false">"100"</f>
        <v>100</v>
      </c>
      <c r="D199" s="20" t="n">
        <v>2.38</v>
      </c>
      <c r="E199" s="20" t="n">
        <v>10.25</v>
      </c>
      <c r="F199" s="20" t="n">
        <v>19.11</v>
      </c>
      <c r="G199" s="20" t="n">
        <v>171.927453</v>
      </c>
      <c r="H199" s="19" t="n">
        <v>1.25</v>
      </c>
      <c r="I199" s="19" t="n">
        <v>6.5</v>
      </c>
      <c r="J199" s="19" t="n">
        <v>0</v>
      </c>
      <c r="K199" s="19" t="n">
        <v>0</v>
      </c>
      <c r="L199" s="19" t="n">
        <v>17.12</v>
      </c>
      <c r="M199" s="19" t="n">
        <v>0.23</v>
      </c>
      <c r="N199" s="19" t="n">
        <v>1.75</v>
      </c>
      <c r="O199" s="19" t="n">
        <v>0</v>
      </c>
      <c r="P199" s="19" t="n">
        <v>0</v>
      </c>
      <c r="Q199" s="19" t="n">
        <v>0.22</v>
      </c>
      <c r="R199" s="19" t="n">
        <v>0.81</v>
      </c>
      <c r="S199" s="19" t="n">
        <v>119.55</v>
      </c>
      <c r="T199" s="19" t="n">
        <v>224.88</v>
      </c>
      <c r="U199" s="19" t="n">
        <v>60.44</v>
      </c>
      <c r="V199" s="19" t="n">
        <v>29.75</v>
      </c>
      <c r="W199" s="19" t="n">
        <v>108.78</v>
      </c>
      <c r="X199" s="19" t="n">
        <v>1.55</v>
      </c>
      <c r="Y199" s="19" t="n">
        <v>0</v>
      </c>
      <c r="Z199" s="19" t="n">
        <v>66.06</v>
      </c>
      <c r="AA199" s="19" t="n">
        <v>12.01</v>
      </c>
      <c r="AB199" s="19" t="n">
        <v>4.53</v>
      </c>
      <c r="AC199" s="19" t="n">
        <v>0.1</v>
      </c>
      <c r="AD199" s="19" t="n">
        <v>0.06</v>
      </c>
      <c r="AE199" s="19" t="n">
        <v>0.76</v>
      </c>
      <c r="AF199" s="19" t="n">
        <v>0.72</v>
      </c>
      <c r="AG199" s="19" t="n">
        <v>12.46</v>
      </c>
      <c r="AH199" s="19" t="n">
        <v>0</v>
      </c>
      <c r="AI199" s="19" t="n">
        <v>38.08</v>
      </c>
      <c r="AJ199" s="19" t="n">
        <v>32.83</v>
      </c>
      <c r="AK199" s="19" t="n">
        <v>42.02</v>
      </c>
      <c r="AL199" s="19" t="n">
        <v>40.05</v>
      </c>
      <c r="AM199" s="19" t="n">
        <v>14.45</v>
      </c>
      <c r="AN199" s="19" t="n">
        <v>29.55</v>
      </c>
      <c r="AO199" s="19" t="n">
        <v>6.57</v>
      </c>
      <c r="AP199" s="19" t="n">
        <v>36.77</v>
      </c>
      <c r="AQ199" s="19" t="n">
        <v>46.62</v>
      </c>
      <c r="AR199" s="19" t="n">
        <v>55.81</v>
      </c>
      <c r="AS199" s="19" t="n">
        <v>112.94</v>
      </c>
      <c r="AT199" s="19" t="n">
        <v>18.38</v>
      </c>
      <c r="AU199" s="19" t="n">
        <v>30.86</v>
      </c>
      <c r="AV199" s="19" t="n">
        <v>180.57</v>
      </c>
      <c r="AW199" s="19" t="n">
        <v>0</v>
      </c>
      <c r="AX199" s="19" t="n">
        <v>38.74</v>
      </c>
      <c r="AY199" s="19" t="n">
        <v>38.74</v>
      </c>
      <c r="AZ199" s="19" t="n">
        <v>32.83</v>
      </c>
      <c r="BA199" s="19" t="n">
        <v>13.13</v>
      </c>
      <c r="BB199" s="19" t="n">
        <v>0</v>
      </c>
      <c r="BC199" s="19" t="n">
        <v>0</v>
      </c>
      <c r="BD199" s="19" t="n">
        <v>0</v>
      </c>
      <c r="BE199" s="19" t="n">
        <v>0</v>
      </c>
      <c r="BF199" s="19" t="n">
        <v>0</v>
      </c>
      <c r="BG199" s="19" t="n">
        <v>0</v>
      </c>
      <c r="BH199" s="19" t="n">
        <v>0</v>
      </c>
      <c r="BI199" s="19" t="n">
        <v>0.61</v>
      </c>
      <c r="BJ199" s="19" t="n">
        <v>0</v>
      </c>
      <c r="BK199" s="19" t="n">
        <v>0.4</v>
      </c>
      <c r="BL199" s="19" t="n">
        <v>0.03</v>
      </c>
      <c r="BM199" s="19" t="n">
        <v>0.07</v>
      </c>
      <c r="BN199" s="19" t="n">
        <v>0</v>
      </c>
      <c r="BO199" s="19" t="n">
        <v>0</v>
      </c>
      <c r="BP199" s="19" t="n">
        <v>0</v>
      </c>
      <c r="BQ199" s="19" t="n">
        <v>2.32</v>
      </c>
      <c r="BR199" s="19" t="n">
        <v>0</v>
      </c>
      <c r="BS199" s="19" t="n">
        <v>0</v>
      </c>
      <c r="BT199" s="19" t="n">
        <v>5.78</v>
      </c>
      <c r="BU199" s="19" t="n">
        <v>0</v>
      </c>
      <c r="BV199" s="19" t="n">
        <v>0</v>
      </c>
      <c r="BW199" s="19" t="n">
        <v>0</v>
      </c>
      <c r="BX199" s="19" t="n">
        <v>0</v>
      </c>
      <c r="BY199" s="19" t="n">
        <v>0</v>
      </c>
      <c r="BZ199" s="19" t="n">
        <v>78.98</v>
      </c>
      <c r="CB199" s="19" t="n">
        <v>218.18</v>
      </c>
      <c r="CD199" s="19" t="n">
        <v>0</v>
      </c>
      <c r="CE199" s="19" t="n">
        <v>0</v>
      </c>
      <c r="CF199" s="19" t="n">
        <v>0</v>
      </c>
      <c r="CG199" s="19" t="n">
        <v>0</v>
      </c>
      <c r="CH199" s="19" t="n">
        <v>0</v>
      </c>
      <c r="CI199" s="19" t="n">
        <v>0</v>
      </c>
    </row>
    <row r="200" s="19" customFormat="true" ht="15" hidden="false" customHeight="false" outlineLevel="0" collapsed="false">
      <c r="A200" s="19" t="str">
        <f aca="false">"140"</f>
        <v>140</v>
      </c>
      <c r="B200" s="19" t="s">
        <v>142</v>
      </c>
      <c r="C200" s="20" t="str">
        <f aca="false">"250"</f>
        <v>250</v>
      </c>
      <c r="D200" s="20" t="n">
        <v>3.06</v>
      </c>
      <c r="E200" s="20" t="n">
        <v>3.15</v>
      </c>
      <c r="F200" s="20" t="n">
        <v>21.11</v>
      </c>
      <c r="G200" s="20" t="n">
        <v>123.057808895</v>
      </c>
      <c r="H200" s="19" t="n">
        <v>1.78</v>
      </c>
      <c r="I200" s="19" t="n">
        <v>0.08</v>
      </c>
      <c r="J200" s="19" t="n">
        <v>1.78</v>
      </c>
      <c r="K200" s="19" t="n">
        <v>0</v>
      </c>
      <c r="L200" s="19" t="n">
        <v>2.63</v>
      </c>
      <c r="M200" s="19" t="n">
        <v>16.63</v>
      </c>
      <c r="N200" s="19" t="n">
        <v>1.86</v>
      </c>
      <c r="O200" s="19" t="n">
        <v>0</v>
      </c>
      <c r="P200" s="19" t="n">
        <v>0</v>
      </c>
      <c r="Q200" s="19" t="n">
        <v>0.2</v>
      </c>
      <c r="R200" s="19" t="n">
        <v>1.88</v>
      </c>
      <c r="S200" s="19" t="n">
        <v>296.06</v>
      </c>
      <c r="T200" s="19" t="n">
        <v>478.81</v>
      </c>
      <c r="U200" s="19" t="n">
        <v>22.06</v>
      </c>
      <c r="V200" s="19" t="n">
        <v>24.15</v>
      </c>
      <c r="W200" s="19" t="n">
        <v>65.01</v>
      </c>
      <c r="X200" s="19" t="n">
        <v>1.02</v>
      </c>
      <c r="Y200" s="19" t="n">
        <v>23.83</v>
      </c>
      <c r="Z200" s="19" t="n">
        <v>1165.83</v>
      </c>
      <c r="AA200" s="19" t="n">
        <v>239.59</v>
      </c>
      <c r="AB200" s="19" t="n">
        <v>0.35</v>
      </c>
      <c r="AC200" s="19" t="n">
        <v>0.1</v>
      </c>
      <c r="AD200" s="19" t="n">
        <v>0.07</v>
      </c>
      <c r="AE200" s="19" t="n">
        <v>1.04</v>
      </c>
      <c r="AF200" s="19" t="n">
        <v>1.91</v>
      </c>
      <c r="AG200" s="19" t="n">
        <v>7.2</v>
      </c>
      <c r="AH200" s="19" t="n">
        <v>0</v>
      </c>
      <c r="AI200" s="19" t="n">
        <v>84.2</v>
      </c>
      <c r="AJ200" s="19" t="n">
        <v>86.53</v>
      </c>
      <c r="AK200" s="19" t="n">
        <v>140.79</v>
      </c>
      <c r="AL200" s="19" t="n">
        <v>92.79</v>
      </c>
      <c r="AM200" s="19" t="n">
        <v>32.48</v>
      </c>
      <c r="AN200" s="19" t="n">
        <v>76</v>
      </c>
      <c r="AO200" s="19" t="n">
        <v>30.16</v>
      </c>
      <c r="AP200" s="19" t="n">
        <v>94.5</v>
      </c>
      <c r="AQ200" s="19" t="n">
        <v>94.68</v>
      </c>
      <c r="AR200" s="19" t="n">
        <v>176.93</v>
      </c>
      <c r="AS200" s="19" t="n">
        <v>125.81</v>
      </c>
      <c r="AT200" s="19" t="n">
        <v>38.46</v>
      </c>
      <c r="AU200" s="19" t="n">
        <v>74.86</v>
      </c>
      <c r="AV200" s="19" t="n">
        <v>506.55</v>
      </c>
      <c r="AW200" s="19" t="n">
        <v>0.34</v>
      </c>
      <c r="AX200" s="19" t="n">
        <v>122.5</v>
      </c>
      <c r="AY200" s="19" t="n">
        <v>91.28</v>
      </c>
      <c r="AZ200" s="19" t="n">
        <v>58.47</v>
      </c>
      <c r="BA200" s="19" t="n">
        <v>35.91</v>
      </c>
      <c r="BB200" s="19" t="n">
        <v>0.11</v>
      </c>
      <c r="BC200" s="19" t="n">
        <v>0.02</v>
      </c>
      <c r="BD200" s="19" t="n">
        <v>0.02</v>
      </c>
      <c r="BE200" s="19" t="n">
        <v>0.06</v>
      </c>
      <c r="BF200" s="19" t="n">
        <v>0.07</v>
      </c>
      <c r="BG200" s="19" t="n">
        <v>0.23</v>
      </c>
      <c r="BH200" s="19" t="n">
        <v>0</v>
      </c>
      <c r="BI200" s="19" t="n">
        <v>0.8</v>
      </c>
      <c r="BJ200" s="19" t="n">
        <v>0</v>
      </c>
      <c r="BK200" s="19" t="n">
        <v>0.23</v>
      </c>
      <c r="BL200" s="19" t="n">
        <v>0</v>
      </c>
      <c r="BM200" s="19" t="n">
        <v>0</v>
      </c>
      <c r="BN200" s="19" t="n">
        <v>0</v>
      </c>
      <c r="BO200" s="19" t="n">
        <v>0</v>
      </c>
      <c r="BP200" s="19" t="n">
        <v>0.09</v>
      </c>
      <c r="BQ200" s="19" t="n">
        <v>0.94</v>
      </c>
      <c r="BR200" s="19" t="n">
        <v>0</v>
      </c>
      <c r="BS200" s="19" t="n">
        <v>0</v>
      </c>
      <c r="BT200" s="19" t="n">
        <v>0.16</v>
      </c>
      <c r="BU200" s="19" t="n">
        <v>0.01</v>
      </c>
      <c r="BV200" s="19" t="n">
        <v>0</v>
      </c>
      <c r="BW200" s="19" t="n">
        <v>0</v>
      </c>
      <c r="BX200" s="19" t="n">
        <v>0</v>
      </c>
      <c r="BY200" s="19" t="n">
        <v>0</v>
      </c>
      <c r="BZ200" s="19" t="n">
        <v>273.03</v>
      </c>
      <c r="CB200" s="19" t="n">
        <v>218.13</v>
      </c>
      <c r="CD200" s="19" t="n">
        <v>0</v>
      </c>
      <c r="CE200" s="19" t="n">
        <v>0</v>
      </c>
      <c r="CF200" s="19" t="n">
        <v>0</v>
      </c>
      <c r="CG200" s="19" t="n">
        <v>0</v>
      </c>
      <c r="CH200" s="19" t="n">
        <v>0</v>
      </c>
      <c r="CI200" s="19" t="n">
        <v>0</v>
      </c>
    </row>
    <row r="201" s="19" customFormat="true" ht="15" hidden="false" customHeight="false" outlineLevel="0" collapsed="false">
      <c r="A201" s="19" t="str">
        <f aca="false">"Фирм"</f>
        <v>Фирм</v>
      </c>
      <c r="B201" s="19" t="s">
        <v>203</v>
      </c>
      <c r="C201" s="28" t="n">
        <v>100</v>
      </c>
      <c r="D201" s="20" t="n">
        <v>12.77</v>
      </c>
      <c r="E201" s="20" t="n">
        <v>20.21</v>
      </c>
      <c r="F201" s="20" t="n">
        <v>4.35</v>
      </c>
      <c r="G201" s="20" t="n">
        <v>249.93498125</v>
      </c>
      <c r="H201" s="19" t="n">
        <v>5.18</v>
      </c>
      <c r="I201" s="19" t="n">
        <v>4.06</v>
      </c>
      <c r="J201" s="19" t="n">
        <v>2.14</v>
      </c>
      <c r="K201" s="19" t="n">
        <v>0</v>
      </c>
      <c r="L201" s="19" t="n">
        <v>1.59</v>
      </c>
      <c r="M201" s="19" t="n">
        <v>2.32</v>
      </c>
      <c r="N201" s="19" t="n">
        <v>0.44</v>
      </c>
      <c r="O201" s="19" t="n">
        <v>0</v>
      </c>
      <c r="P201" s="19" t="n">
        <v>0</v>
      </c>
      <c r="Q201" s="19" t="n">
        <v>0.16</v>
      </c>
      <c r="R201" s="19" t="n">
        <v>2.03</v>
      </c>
      <c r="S201" s="19" t="n">
        <v>510.11</v>
      </c>
      <c r="T201" s="19" t="n">
        <v>176.21</v>
      </c>
      <c r="U201" s="19" t="n">
        <v>28.05</v>
      </c>
      <c r="V201" s="19" t="n">
        <v>15.72</v>
      </c>
      <c r="W201" s="19" t="n">
        <v>125.21</v>
      </c>
      <c r="X201" s="19" t="n">
        <v>1.26</v>
      </c>
      <c r="Y201" s="19" t="n">
        <v>55.56</v>
      </c>
      <c r="Z201" s="19" t="n">
        <v>42.27</v>
      </c>
      <c r="AA201" s="19" t="n">
        <v>73.88</v>
      </c>
      <c r="AB201" s="19" t="n">
        <v>3.23</v>
      </c>
      <c r="AC201" s="19" t="n">
        <v>0.05</v>
      </c>
      <c r="AD201" s="19" t="n">
        <v>0.1</v>
      </c>
      <c r="AE201" s="19" t="n">
        <v>4.61</v>
      </c>
      <c r="AF201" s="19" t="n">
        <v>8.9</v>
      </c>
      <c r="AG201" s="19" t="n">
        <v>0.95</v>
      </c>
      <c r="AH201" s="19" t="n">
        <v>0</v>
      </c>
      <c r="AI201" s="19" t="n">
        <v>702.87</v>
      </c>
      <c r="AJ201" s="19" t="n">
        <v>761</v>
      </c>
      <c r="AK201" s="19" t="n">
        <v>1110.56</v>
      </c>
      <c r="AL201" s="19" t="n">
        <v>1321</v>
      </c>
      <c r="AM201" s="19" t="n">
        <v>335.21</v>
      </c>
      <c r="AN201" s="19" t="n">
        <v>634.33</v>
      </c>
      <c r="AO201" s="19" t="n">
        <v>6.56</v>
      </c>
      <c r="AP201" s="19" t="n">
        <v>638.41</v>
      </c>
      <c r="AQ201" s="19" t="n">
        <v>10.58</v>
      </c>
      <c r="AR201" s="19" t="n">
        <v>12.84</v>
      </c>
      <c r="AS201" s="19" t="n">
        <v>10.91</v>
      </c>
      <c r="AT201" s="19" t="n">
        <v>332.21</v>
      </c>
      <c r="AU201" s="19" t="n">
        <v>11.23</v>
      </c>
      <c r="AV201" s="19" t="n">
        <v>98.77</v>
      </c>
      <c r="AW201" s="19" t="n">
        <v>0</v>
      </c>
      <c r="AX201" s="19" t="n">
        <v>31.1</v>
      </c>
      <c r="AY201" s="19" t="n">
        <v>16.03</v>
      </c>
      <c r="AZ201" s="19" t="n">
        <v>428.2</v>
      </c>
      <c r="BA201" s="19" t="n">
        <v>153.25</v>
      </c>
      <c r="BB201" s="19" t="n">
        <v>0</v>
      </c>
      <c r="BC201" s="19" t="n">
        <v>0</v>
      </c>
      <c r="BD201" s="19" t="n">
        <v>0</v>
      </c>
      <c r="BE201" s="19" t="n">
        <v>0</v>
      </c>
      <c r="BF201" s="19" t="n">
        <v>0</v>
      </c>
      <c r="BG201" s="19" t="n">
        <v>0</v>
      </c>
      <c r="BH201" s="19" t="n">
        <v>0</v>
      </c>
      <c r="BI201" s="19" t="n">
        <v>0.37</v>
      </c>
      <c r="BJ201" s="19" t="n">
        <v>0</v>
      </c>
      <c r="BK201" s="19" t="n">
        <v>0.24</v>
      </c>
      <c r="BL201" s="19" t="n">
        <v>0.02</v>
      </c>
      <c r="BM201" s="19" t="n">
        <v>0.04</v>
      </c>
      <c r="BN201" s="19" t="n">
        <v>0</v>
      </c>
      <c r="BO201" s="19" t="n">
        <v>0</v>
      </c>
      <c r="BP201" s="19" t="n">
        <v>0</v>
      </c>
      <c r="BQ201" s="19" t="n">
        <v>1.41</v>
      </c>
      <c r="BR201" s="19" t="n">
        <v>0</v>
      </c>
      <c r="BS201" s="19" t="n">
        <v>0</v>
      </c>
      <c r="BT201" s="19" t="n">
        <v>3.52</v>
      </c>
      <c r="BU201" s="19" t="n">
        <v>0</v>
      </c>
      <c r="BV201" s="19" t="n">
        <v>0</v>
      </c>
      <c r="BW201" s="19" t="n">
        <v>0</v>
      </c>
      <c r="BX201" s="19" t="n">
        <v>0</v>
      </c>
      <c r="BY201" s="19" t="n">
        <v>0</v>
      </c>
      <c r="BZ201" s="19" t="n">
        <v>95.71</v>
      </c>
      <c r="CB201" s="19" t="n">
        <v>62.6</v>
      </c>
      <c r="CD201" s="19" t="n">
        <v>0</v>
      </c>
      <c r="CE201" s="19" t="n">
        <v>0</v>
      </c>
      <c r="CF201" s="19" t="n">
        <v>0</v>
      </c>
      <c r="CG201" s="19" t="n">
        <v>0</v>
      </c>
      <c r="CH201" s="19" t="n">
        <v>0</v>
      </c>
      <c r="CI201" s="19" t="n">
        <v>0</v>
      </c>
    </row>
    <row r="202" s="19" customFormat="true" ht="15" hidden="false" customHeight="false" outlineLevel="0" collapsed="false">
      <c r="A202" s="19" t="str">
        <f aca="false">"508"</f>
        <v>508</v>
      </c>
      <c r="B202" s="19" t="s">
        <v>204</v>
      </c>
      <c r="C202" s="20" t="str">
        <f aca="false">"180"</f>
        <v>180</v>
      </c>
      <c r="D202" s="20" t="n">
        <v>10.24</v>
      </c>
      <c r="E202" s="20" t="n">
        <v>6.11</v>
      </c>
      <c r="F202" s="20" t="n">
        <v>52.15</v>
      </c>
      <c r="G202" s="20" t="n">
        <v>291.303034</v>
      </c>
      <c r="H202" s="19" t="n">
        <v>2.87</v>
      </c>
      <c r="I202" s="19" t="n">
        <v>0.11</v>
      </c>
      <c r="J202" s="19" t="n">
        <v>0</v>
      </c>
      <c r="K202" s="19" t="n">
        <v>0</v>
      </c>
      <c r="L202" s="19" t="n">
        <v>1.01</v>
      </c>
      <c r="M202" s="19" t="n">
        <v>42.48</v>
      </c>
      <c r="N202" s="19" t="n">
        <v>8.66</v>
      </c>
      <c r="O202" s="19" t="n">
        <v>0</v>
      </c>
      <c r="P202" s="19" t="n">
        <v>0</v>
      </c>
      <c r="Q202" s="19" t="n">
        <v>0</v>
      </c>
      <c r="R202" s="19" t="n">
        <v>2.35</v>
      </c>
      <c r="S202" s="19" t="n">
        <v>244.42</v>
      </c>
      <c r="T202" s="19" t="n">
        <v>260.27</v>
      </c>
      <c r="U202" s="19" t="n">
        <v>19.18</v>
      </c>
      <c r="V202" s="19" t="n">
        <v>153.53</v>
      </c>
      <c r="W202" s="19" t="n">
        <v>230.42</v>
      </c>
      <c r="X202" s="19" t="n">
        <v>5.17</v>
      </c>
      <c r="Y202" s="19" t="n">
        <v>20</v>
      </c>
      <c r="Z202" s="19" t="n">
        <v>19.99</v>
      </c>
      <c r="AA202" s="19" t="n">
        <v>24.2</v>
      </c>
      <c r="AB202" s="19" t="n">
        <v>0.73</v>
      </c>
      <c r="AC202" s="19" t="n">
        <v>0.26</v>
      </c>
      <c r="AD202" s="19" t="n">
        <v>0.14</v>
      </c>
      <c r="AE202" s="19" t="n">
        <v>2.69</v>
      </c>
      <c r="AF202" s="19" t="n">
        <v>6.14</v>
      </c>
      <c r="AG202" s="19" t="n">
        <v>0</v>
      </c>
      <c r="AH202" s="19" t="n">
        <v>0</v>
      </c>
      <c r="AI202" s="19" t="n">
        <v>479.54</v>
      </c>
      <c r="AJ202" s="19" t="n">
        <v>374.27</v>
      </c>
      <c r="AK202" s="19" t="n">
        <v>606.72</v>
      </c>
      <c r="AL202" s="19" t="n">
        <v>431.23</v>
      </c>
      <c r="AM202" s="19" t="n">
        <v>259.83</v>
      </c>
      <c r="AN202" s="19" t="n">
        <v>326.06</v>
      </c>
      <c r="AO202" s="19" t="n">
        <v>147.75</v>
      </c>
      <c r="AP202" s="19" t="n">
        <v>481.22</v>
      </c>
      <c r="AQ202" s="19" t="n">
        <v>471.26</v>
      </c>
      <c r="AR202" s="19" t="n">
        <v>907.83</v>
      </c>
      <c r="AS202" s="19" t="n">
        <v>895.13</v>
      </c>
      <c r="AT202" s="19" t="n">
        <v>244.52</v>
      </c>
      <c r="AU202" s="19" t="n">
        <v>584</v>
      </c>
      <c r="AV202" s="19" t="n">
        <v>1836.24</v>
      </c>
      <c r="AW202" s="19" t="n">
        <v>1.35</v>
      </c>
      <c r="AX202" s="19" t="n">
        <v>407.06</v>
      </c>
      <c r="AY202" s="19" t="n">
        <v>493.16</v>
      </c>
      <c r="AZ202" s="19" t="n">
        <v>350.08</v>
      </c>
      <c r="BA202" s="19" t="n">
        <v>267.61</v>
      </c>
      <c r="BB202" s="19" t="n">
        <v>0.14</v>
      </c>
      <c r="BC202" s="19" t="n">
        <v>0.06</v>
      </c>
      <c r="BD202" s="19" t="n">
        <v>0.03</v>
      </c>
      <c r="BE202" s="19" t="n">
        <v>0.08</v>
      </c>
      <c r="BF202" s="19" t="n">
        <v>0.09</v>
      </c>
      <c r="BG202" s="19" t="n">
        <v>0.42</v>
      </c>
      <c r="BH202" s="19" t="n">
        <v>0</v>
      </c>
      <c r="BI202" s="19" t="n">
        <v>1.52</v>
      </c>
      <c r="BJ202" s="19" t="n">
        <v>0</v>
      </c>
      <c r="BK202" s="19" t="n">
        <v>0.38</v>
      </c>
      <c r="BL202" s="19" t="n">
        <v>0.01</v>
      </c>
      <c r="BM202" s="19" t="n">
        <v>0</v>
      </c>
      <c r="BN202" s="19" t="n">
        <v>0</v>
      </c>
      <c r="BO202" s="19" t="n">
        <v>0.08</v>
      </c>
      <c r="BP202" s="19" t="n">
        <v>0.13</v>
      </c>
      <c r="BQ202" s="19" t="n">
        <v>1.78</v>
      </c>
      <c r="BR202" s="19" t="n">
        <v>0.02</v>
      </c>
      <c r="BS202" s="19" t="n">
        <v>0</v>
      </c>
      <c r="BT202" s="19" t="n">
        <v>0.9</v>
      </c>
      <c r="BU202" s="19" t="n">
        <v>0.09</v>
      </c>
      <c r="BV202" s="19" t="n">
        <v>0</v>
      </c>
      <c r="BW202" s="19" t="n">
        <v>0</v>
      </c>
      <c r="BX202" s="19" t="n">
        <v>0</v>
      </c>
      <c r="BY202" s="19" t="n">
        <v>0</v>
      </c>
      <c r="BZ202" s="19" t="n">
        <v>153.18</v>
      </c>
      <c r="CB202" s="19" t="n">
        <v>23.33</v>
      </c>
      <c r="CD202" s="19" t="n">
        <v>0</v>
      </c>
      <c r="CE202" s="19" t="n">
        <v>0</v>
      </c>
      <c r="CF202" s="19" t="n">
        <v>0</v>
      </c>
      <c r="CG202" s="19" t="n">
        <v>0</v>
      </c>
      <c r="CH202" s="19" t="n">
        <v>0</v>
      </c>
      <c r="CI202" s="19" t="n">
        <v>0</v>
      </c>
    </row>
    <row r="203" s="19" customFormat="true" ht="15" hidden="false" customHeight="false" outlineLevel="0" collapsed="false">
      <c r="A203" s="19" t="str">
        <f aca="false">"639"</f>
        <v>639</v>
      </c>
      <c r="B203" s="19" t="s">
        <v>109</v>
      </c>
      <c r="C203" s="20" t="str">
        <f aca="false">"200"</f>
        <v>200</v>
      </c>
      <c r="D203" s="20" t="n">
        <v>1.02</v>
      </c>
      <c r="E203" s="20" t="n">
        <v>0.06</v>
      </c>
      <c r="F203" s="20" t="n">
        <v>23.18</v>
      </c>
      <c r="G203" s="20" t="n">
        <v>87.59892</v>
      </c>
      <c r="H203" s="19" t="n">
        <v>0.02</v>
      </c>
      <c r="I203" s="19" t="n">
        <v>0</v>
      </c>
      <c r="J203" s="19" t="n">
        <v>0</v>
      </c>
      <c r="K203" s="19" t="n">
        <v>0</v>
      </c>
      <c r="L203" s="19" t="n">
        <v>19.19</v>
      </c>
      <c r="M203" s="19" t="n">
        <v>0.57</v>
      </c>
      <c r="N203" s="19" t="n">
        <v>3.42</v>
      </c>
      <c r="O203" s="19" t="n">
        <v>0</v>
      </c>
      <c r="P203" s="19" t="n">
        <v>0</v>
      </c>
      <c r="Q203" s="19" t="n">
        <v>0.3</v>
      </c>
      <c r="R203" s="19" t="n">
        <v>0.81</v>
      </c>
      <c r="S203" s="19" t="n">
        <v>45.05</v>
      </c>
      <c r="T203" s="19" t="n">
        <v>872.49</v>
      </c>
      <c r="U203" s="19" t="n">
        <v>106.7</v>
      </c>
      <c r="V203" s="19" t="n">
        <v>71.82</v>
      </c>
      <c r="W203" s="19" t="n">
        <v>85.75</v>
      </c>
      <c r="X203" s="19" t="n">
        <v>1.67</v>
      </c>
      <c r="Y203" s="19" t="n">
        <v>0</v>
      </c>
      <c r="Z203" s="19" t="n">
        <v>819</v>
      </c>
      <c r="AA203" s="19" t="n">
        <v>152.3</v>
      </c>
      <c r="AB203" s="19" t="n">
        <v>1.73</v>
      </c>
      <c r="AC203" s="19" t="n">
        <v>0.07</v>
      </c>
      <c r="AD203" s="19" t="n">
        <v>0.09</v>
      </c>
      <c r="AE203" s="19" t="n">
        <v>1.22</v>
      </c>
      <c r="AF203" s="19" t="n">
        <v>1.83</v>
      </c>
      <c r="AG203" s="19" t="n">
        <v>12.92</v>
      </c>
      <c r="AH203" s="19" t="n">
        <v>0</v>
      </c>
      <c r="AI203" s="19" t="n">
        <v>0.01</v>
      </c>
      <c r="AJ203" s="19" t="n">
        <v>0.01</v>
      </c>
      <c r="AK203" s="19" t="n">
        <v>24.71</v>
      </c>
      <c r="AL203" s="19" t="n">
        <v>26.77</v>
      </c>
      <c r="AM203" s="19" t="n">
        <v>20.58</v>
      </c>
      <c r="AN203" s="19" t="n">
        <v>102.91</v>
      </c>
      <c r="AO203" s="19" t="n">
        <v>4.12</v>
      </c>
      <c r="AP203" s="19" t="n">
        <v>24.71</v>
      </c>
      <c r="AQ203" s="19" t="n">
        <v>51.46</v>
      </c>
      <c r="AR203" s="19" t="n">
        <v>164.65</v>
      </c>
      <c r="AS203" s="19" t="n">
        <v>148.23</v>
      </c>
      <c r="AT203" s="19" t="n">
        <v>20.58</v>
      </c>
      <c r="AU203" s="19" t="n">
        <v>10.3</v>
      </c>
      <c r="AV203" s="19" t="n">
        <v>185.25</v>
      </c>
      <c r="AW203" s="19" t="n">
        <v>0</v>
      </c>
      <c r="AX203" s="19" t="n">
        <v>205.82</v>
      </c>
      <c r="AY203" s="19" t="n">
        <v>144.07</v>
      </c>
      <c r="AZ203" s="19" t="n">
        <v>20.59</v>
      </c>
      <c r="BA203" s="19" t="n">
        <v>30.87</v>
      </c>
      <c r="BB203" s="19" t="n">
        <v>0</v>
      </c>
      <c r="BC203" s="19" t="n">
        <v>0</v>
      </c>
      <c r="BD203" s="19" t="n">
        <v>0</v>
      </c>
      <c r="BE203" s="19" t="n">
        <v>0</v>
      </c>
      <c r="BF203" s="19" t="n">
        <v>0</v>
      </c>
      <c r="BG203" s="19" t="n">
        <v>0</v>
      </c>
      <c r="BH203" s="19" t="n">
        <v>0</v>
      </c>
      <c r="BI203" s="19" t="n">
        <v>0.08</v>
      </c>
      <c r="BJ203" s="19" t="n">
        <v>0</v>
      </c>
      <c r="BK203" s="19" t="n">
        <v>0.01</v>
      </c>
      <c r="BL203" s="19" t="n">
        <v>0</v>
      </c>
      <c r="BM203" s="19" t="n">
        <v>0</v>
      </c>
      <c r="BN203" s="19" t="n">
        <v>0</v>
      </c>
      <c r="BO203" s="19" t="n">
        <v>0</v>
      </c>
      <c r="BP203" s="19" t="n">
        <v>0.01</v>
      </c>
      <c r="BQ203" s="19" t="n">
        <v>0.06</v>
      </c>
      <c r="BR203" s="19" t="n">
        <v>0</v>
      </c>
      <c r="BS203" s="19" t="n">
        <v>0</v>
      </c>
      <c r="BT203" s="19" t="n">
        <v>0.04</v>
      </c>
      <c r="BU203" s="19" t="n">
        <v>0.12</v>
      </c>
      <c r="BV203" s="19" t="n">
        <v>0</v>
      </c>
      <c r="BW203" s="19" t="n">
        <v>0</v>
      </c>
      <c r="BX203" s="19" t="n">
        <v>0</v>
      </c>
      <c r="BY203" s="19" t="n">
        <v>0</v>
      </c>
      <c r="BZ203" s="19" t="n">
        <v>214.01</v>
      </c>
      <c r="CB203" s="19" t="n">
        <v>136.5</v>
      </c>
      <c r="CD203" s="19" t="n">
        <v>0</v>
      </c>
      <c r="CE203" s="19" t="n">
        <v>0</v>
      </c>
      <c r="CF203" s="19" t="n">
        <v>0</v>
      </c>
      <c r="CG203" s="19" t="n">
        <v>0</v>
      </c>
      <c r="CH203" s="19" t="n">
        <v>0</v>
      </c>
      <c r="CI203" s="19" t="n">
        <v>0</v>
      </c>
    </row>
    <row r="204" s="19" customFormat="true" ht="15" hidden="false" customHeight="false" outlineLevel="0" collapsed="false">
      <c r="B204" s="19" t="s">
        <v>95</v>
      </c>
      <c r="C204" s="20" t="str">
        <f aca="false">"70"</f>
        <v>70</v>
      </c>
      <c r="D204" s="20" t="n">
        <v>4.53</v>
      </c>
      <c r="E204" s="20" t="n">
        <v>0.82</v>
      </c>
      <c r="F204" s="20" t="n">
        <v>28.61</v>
      </c>
      <c r="G204" s="20" t="n">
        <v>132.65868</v>
      </c>
      <c r="H204" s="19" t="n">
        <v>0.14</v>
      </c>
      <c r="I204" s="19" t="n">
        <v>0</v>
      </c>
      <c r="J204" s="19" t="n">
        <v>0</v>
      </c>
      <c r="K204" s="19" t="n">
        <v>0</v>
      </c>
      <c r="L204" s="19" t="n">
        <v>0.82</v>
      </c>
      <c r="M204" s="19" t="n">
        <v>22.09</v>
      </c>
      <c r="N204" s="19" t="n">
        <v>5.69</v>
      </c>
      <c r="O204" s="19" t="n">
        <v>0</v>
      </c>
      <c r="P204" s="19" t="n">
        <v>0</v>
      </c>
      <c r="Q204" s="19" t="n">
        <v>0.69</v>
      </c>
      <c r="R204" s="19" t="n">
        <v>1.72</v>
      </c>
      <c r="S204" s="19" t="n">
        <v>418.46</v>
      </c>
      <c r="T204" s="19" t="n">
        <v>168.07</v>
      </c>
      <c r="U204" s="19" t="n">
        <v>24.01</v>
      </c>
      <c r="V204" s="19" t="n">
        <v>32.24</v>
      </c>
      <c r="W204" s="19" t="n">
        <v>108.39</v>
      </c>
      <c r="X204" s="19" t="n">
        <v>2.68</v>
      </c>
      <c r="Y204" s="19" t="n">
        <v>0</v>
      </c>
      <c r="Z204" s="19" t="n">
        <v>3.43</v>
      </c>
      <c r="AA204" s="19" t="n">
        <v>0.7</v>
      </c>
      <c r="AB204" s="19" t="n">
        <v>0.98</v>
      </c>
      <c r="AC204" s="19" t="n">
        <v>0.12</v>
      </c>
      <c r="AD204" s="19" t="n">
        <v>0.05</v>
      </c>
      <c r="AE204" s="19" t="n">
        <v>0.48</v>
      </c>
      <c r="AF204" s="19" t="n">
        <v>1.4</v>
      </c>
      <c r="AG204" s="19" t="n">
        <v>0</v>
      </c>
      <c r="AH204" s="19" t="n">
        <v>0</v>
      </c>
      <c r="AI204" s="19" t="n">
        <v>220.89</v>
      </c>
      <c r="AJ204" s="19" t="n">
        <v>170.13</v>
      </c>
      <c r="AK204" s="19" t="n">
        <v>292.92</v>
      </c>
      <c r="AL204" s="19" t="n">
        <v>152.98</v>
      </c>
      <c r="AM204" s="19" t="n">
        <v>63.8</v>
      </c>
      <c r="AN204" s="19" t="n">
        <v>135.83</v>
      </c>
      <c r="AO204" s="19" t="n">
        <v>54.88</v>
      </c>
      <c r="AP204" s="19" t="n">
        <v>254.51</v>
      </c>
      <c r="AQ204" s="19" t="n">
        <v>203.74</v>
      </c>
      <c r="AR204" s="19" t="n">
        <v>199.63</v>
      </c>
      <c r="AS204" s="19" t="n">
        <v>318.3</v>
      </c>
      <c r="AT204" s="19" t="n">
        <v>85.06</v>
      </c>
      <c r="AU204" s="19" t="n">
        <v>212.66</v>
      </c>
      <c r="AV204" s="19" t="n">
        <v>1048.89</v>
      </c>
      <c r="AW204" s="19" t="n">
        <v>0</v>
      </c>
      <c r="AX204" s="19" t="n">
        <v>360.84</v>
      </c>
      <c r="AY204" s="19" t="n">
        <v>199.63</v>
      </c>
      <c r="AZ204" s="19" t="n">
        <v>123.48</v>
      </c>
      <c r="BA204" s="19" t="n">
        <v>89.18</v>
      </c>
      <c r="BB204" s="19" t="n">
        <v>0</v>
      </c>
      <c r="BC204" s="19" t="n">
        <v>0</v>
      </c>
      <c r="BD204" s="19" t="n">
        <v>0</v>
      </c>
      <c r="BE204" s="19" t="n">
        <v>0</v>
      </c>
      <c r="BF204" s="19" t="n">
        <v>0</v>
      </c>
      <c r="BG204" s="19" t="n">
        <v>0</v>
      </c>
      <c r="BH204" s="19" t="n">
        <v>0</v>
      </c>
      <c r="BI204" s="19" t="n">
        <v>0.1</v>
      </c>
      <c r="BJ204" s="19" t="n">
        <v>0</v>
      </c>
      <c r="BK204" s="19" t="n">
        <v>0.01</v>
      </c>
      <c r="BL204" s="19" t="n">
        <v>0.01</v>
      </c>
      <c r="BM204" s="19" t="n">
        <v>0</v>
      </c>
      <c r="BN204" s="19" t="n">
        <v>0</v>
      </c>
      <c r="BO204" s="19" t="n">
        <v>0</v>
      </c>
      <c r="BP204" s="19" t="n">
        <v>0.01</v>
      </c>
      <c r="BQ204" s="19" t="n">
        <v>0.08</v>
      </c>
      <c r="BR204" s="19" t="n">
        <v>0</v>
      </c>
      <c r="BS204" s="19" t="n">
        <v>0</v>
      </c>
      <c r="BT204" s="19" t="n">
        <v>0.33</v>
      </c>
      <c r="BU204" s="19" t="n">
        <v>0.05</v>
      </c>
      <c r="BV204" s="19" t="n">
        <v>0</v>
      </c>
      <c r="BW204" s="19" t="n">
        <v>0</v>
      </c>
      <c r="BX204" s="19" t="n">
        <v>0</v>
      </c>
      <c r="BY204" s="19" t="n">
        <v>0</v>
      </c>
      <c r="BZ204" s="19" t="n">
        <v>32.9</v>
      </c>
      <c r="CB204" s="19" t="n">
        <v>0.57</v>
      </c>
      <c r="CD204" s="19" t="n">
        <v>0</v>
      </c>
      <c r="CE204" s="19" t="n">
        <v>0</v>
      </c>
      <c r="CF204" s="19" t="n">
        <v>0</v>
      </c>
      <c r="CG204" s="19" t="n">
        <v>0</v>
      </c>
      <c r="CH204" s="19" t="n">
        <v>0</v>
      </c>
      <c r="CI204" s="19" t="n">
        <v>0</v>
      </c>
    </row>
    <row r="205" s="21" customFormat="true" ht="15" hidden="false" customHeight="false" outlineLevel="0" collapsed="false">
      <c r="A205" s="21" t="str">
        <f aca="false">"-"</f>
        <v>-</v>
      </c>
      <c r="B205" s="21" t="s">
        <v>87</v>
      </c>
      <c r="C205" s="22" t="str">
        <f aca="false">"50"</f>
        <v>50</v>
      </c>
      <c r="D205" s="22" t="n">
        <v>3.31</v>
      </c>
      <c r="E205" s="22" t="n">
        <v>0.33</v>
      </c>
      <c r="F205" s="22" t="n">
        <v>23.45</v>
      </c>
      <c r="G205" s="22" t="n">
        <v>111.9505</v>
      </c>
      <c r="H205" s="21" t="n">
        <v>0</v>
      </c>
      <c r="I205" s="21" t="n">
        <v>0</v>
      </c>
      <c r="J205" s="21" t="n">
        <v>0</v>
      </c>
      <c r="K205" s="21" t="n">
        <v>0</v>
      </c>
      <c r="L205" s="21" t="n">
        <v>0.55</v>
      </c>
      <c r="M205" s="21" t="n">
        <v>22.8</v>
      </c>
      <c r="N205" s="21" t="n">
        <v>0.1</v>
      </c>
      <c r="O205" s="21" t="n">
        <v>0</v>
      </c>
      <c r="P205" s="21" t="n">
        <v>0</v>
      </c>
      <c r="Q205" s="21" t="n">
        <v>0</v>
      </c>
      <c r="R205" s="21" t="n">
        <v>0.9</v>
      </c>
      <c r="S205" s="21" t="n">
        <v>0</v>
      </c>
      <c r="T205" s="21" t="n">
        <v>0</v>
      </c>
      <c r="U205" s="21" t="n">
        <v>0</v>
      </c>
      <c r="V205" s="21" t="n">
        <v>0</v>
      </c>
      <c r="W205" s="21" t="n">
        <v>0</v>
      </c>
      <c r="X205" s="21" t="n">
        <v>0</v>
      </c>
      <c r="Y205" s="21" t="n">
        <v>0</v>
      </c>
      <c r="Z205" s="21" t="n">
        <v>0</v>
      </c>
      <c r="AA205" s="21" t="n">
        <v>0</v>
      </c>
      <c r="AB205" s="21" t="n">
        <v>0</v>
      </c>
      <c r="AC205" s="21" t="n">
        <v>0</v>
      </c>
      <c r="AD205" s="21" t="n">
        <v>0</v>
      </c>
      <c r="AE205" s="21" t="n">
        <v>0</v>
      </c>
      <c r="AF205" s="21" t="n">
        <v>0</v>
      </c>
      <c r="AG205" s="21" t="n">
        <v>0</v>
      </c>
      <c r="AH205" s="21" t="n">
        <v>0</v>
      </c>
      <c r="AI205" s="21" t="n">
        <v>159.65</v>
      </c>
      <c r="AJ205" s="21" t="n">
        <v>166.17</v>
      </c>
      <c r="AK205" s="21" t="n">
        <v>254.48</v>
      </c>
      <c r="AL205" s="21" t="n">
        <v>84.39</v>
      </c>
      <c r="AM205" s="21" t="n">
        <v>50.03</v>
      </c>
      <c r="AN205" s="21" t="n">
        <v>100.05</v>
      </c>
      <c r="AO205" s="21" t="n">
        <v>37.85</v>
      </c>
      <c r="AP205" s="21" t="n">
        <v>180.96</v>
      </c>
      <c r="AQ205" s="21" t="n">
        <v>112.23</v>
      </c>
      <c r="AR205" s="21" t="n">
        <v>156.6</v>
      </c>
      <c r="AS205" s="21" t="n">
        <v>129.2</v>
      </c>
      <c r="AT205" s="21" t="n">
        <v>67.86</v>
      </c>
      <c r="AU205" s="21" t="n">
        <v>120.06</v>
      </c>
      <c r="AV205" s="21" t="n">
        <v>1003.98</v>
      </c>
      <c r="AW205" s="21" t="n">
        <v>0</v>
      </c>
      <c r="AX205" s="21" t="n">
        <v>327.12</v>
      </c>
      <c r="AY205" s="21" t="n">
        <v>142.25</v>
      </c>
      <c r="AZ205" s="21" t="n">
        <v>94.4</v>
      </c>
      <c r="BA205" s="21" t="n">
        <v>74.82</v>
      </c>
      <c r="BB205" s="21" t="n">
        <v>0</v>
      </c>
      <c r="BC205" s="21" t="n">
        <v>0</v>
      </c>
      <c r="BD205" s="21" t="n">
        <v>0</v>
      </c>
      <c r="BE205" s="21" t="n">
        <v>0</v>
      </c>
      <c r="BF205" s="21" t="n">
        <v>0</v>
      </c>
      <c r="BG205" s="21" t="n">
        <v>0</v>
      </c>
      <c r="BH205" s="21" t="n">
        <v>0</v>
      </c>
      <c r="BI205" s="21" t="n">
        <v>0.04</v>
      </c>
      <c r="BJ205" s="21" t="n">
        <v>0</v>
      </c>
      <c r="BK205" s="21" t="n">
        <v>0</v>
      </c>
      <c r="BL205" s="21" t="n">
        <v>0</v>
      </c>
      <c r="BM205" s="21" t="n">
        <v>0</v>
      </c>
      <c r="BN205" s="21" t="n">
        <v>0</v>
      </c>
      <c r="BO205" s="21" t="n">
        <v>0</v>
      </c>
      <c r="BP205" s="21" t="n">
        <v>0</v>
      </c>
      <c r="BQ205" s="21" t="n">
        <v>0.03</v>
      </c>
      <c r="BR205" s="21" t="n">
        <v>0</v>
      </c>
      <c r="BS205" s="21" t="n">
        <v>0</v>
      </c>
      <c r="BT205" s="21" t="n">
        <v>0.14</v>
      </c>
      <c r="BU205" s="21" t="n">
        <v>0.01</v>
      </c>
      <c r="BV205" s="21" t="n">
        <v>0</v>
      </c>
      <c r="BW205" s="21" t="n">
        <v>0</v>
      </c>
      <c r="BX205" s="21" t="n">
        <v>0</v>
      </c>
      <c r="BY205" s="21" t="n">
        <v>0</v>
      </c>
      <c r="BZ205" s="21" t="n">
        <v>19.55</v>
      </c>
      <c r="CB205" s="21" t="n">
        <v>0</v>
      </c>
      <c r="CD205" s="21" t="n">
        <v>0</v>
      </c>
      <c r="CE205" s="21" t="n">
        <v>0</v>
      </c>
      <c r="CF205" s="21" t="n">
        <v>0</v>
      </c>
      <c r="CG205" s="21" t="n">
        <v>0</v>
      </c>
      <c r="CH205" s="21" t="n">
        <v>0</v>
      </c>
      <c r="CI205" s="21" t="n">
        <v>0</v>
      </c>
    </row>
    <row r="206" s="23" customFormat="true" ht="14.25" hidden="false" customHeight="false" outlineLevel="0" collapsed="false">
      <c r="B206" s="23" t="s">
        <v>96</v>
      </c>
      <c r="C206" s="24"/>
      <c r="D206" s="24" t="n">
        <f aca="false">SUM(D199:D205)</f>
        <v>37.31</v>
      </c>
      <c r="E206" s="24" t="n">
        <f aca="false">SUM(E199:E205)</f>
        <v>40.93</v>
      </c>
      <c r="F206" s="24" t="n">
        <f aca="false">SUM(F199:F205)</f>
        <v>171.96</v>
      </c>
      <c r="G206" s="24" t="n">
        <f aca="false">SUM(G199:G205)</f>
        <v>1168.431377145</v>
      </c>
      <c r="H206" s="23" t="n">
        <f aca="false">SUM(H199:H205)</f>
        <v>11.24</v>
      </c>
      <c r="I206" s="23" t="n">
        <f aca="false">SUM(I199:I205)</f>
        <v>10.75</v>
      </c>
      <c r="J206" s="23" t="n">
        <f aca="false">SUM(J199:J205)</f>
        <v>3.92</v>
      </c>
      <c r="K206" s="23" t="n">
        <f aca="false">SUM(K199:K205)</f>
        <v>0</v>
      </c>
      <c r="L206" s="23" t="n">
        <f aca="false">SUM(L199:L205)</f>
        <v>42.91</v>
      </c>
      <c r="M206" s="23" t="n">
        <f aca="false">SUM(M199:M205)</f>
        <v>107.12</v>
      </c>
      <c r="N206" s="23" t="n">
        <f aca="false">SUM(N199:N205)</f>
        <v>21.92</v>
      </c>
      <c r="O206" s="23" t="n">
        <f aca="false">SUM(O199:O205)</f>
        <v>0</v>
      </c>
      <c r="P206" s="23" t="n">
        <f aca="false">SUM(P199:P205)</f>
        <v>0</v>
      </c>
      <c r="Q206" s="23" t="n">
        <f aca="false">SUM(Q199:Q205)</f>
        <v>1.57</v>
      </c>
      <c r="R206" s="23" t="n">
        <f aca="false">SUM(R199:R205)</f>
        <v>10.5</v>
      </c>
      <c r="S206" s="23" t="n">
        <f aca="false">SUM(S199:S205)</f>
        <v>1633.65</v>
      </c>
      <c r="T206" s="23" t="n">
        <f aca="false">SUM(T199:T205)</f>
        <v>2180.73</v>
      </c>
      <c r="U206" s="23" t="n">
        <f aca="false">SUM(U199:U205)</f>
        <v>260.44</v>
      </c>
      <c r="V206" s="23" t="n">
        <f aca="false">SUM(V199:V205)</f>
        <v>327.21</v>
      </c>
      <c r="W206" s="23" t="n">
        <f aca="false">SUM(W199:W205)</f>
        <v>723.56</v>
      </c>
      <c r="X206" s="23" t="n">
        <f aca="false">SUM(X199:X205)</f>
        <v>13.35</v>
      </c>
      <c r="Y206" s="23" t="n">
        <f aca="false">SUM(Y199:Y205)</f>
        <v>99.39</v>
      </c>
      <c r="Z206" s="23" t="n">
        <f aca="false">SUM(Z199:Z205)</f>
        <v>2116.58</v>
      </c>
      <c r="AA206" s="23" t="n">
        <f aca="false">SUM(AA199:AA205)</f>
        <v>502.68</v>
      </c>
      <c r="AB206" s="23" t="n">
        <f aca="false">SUM(AB199:AB205)</f>
        <v>11.55</v>
      </c>
      <c r="AC206" s="23" t="n">
        <f aca="false">SUM(AC199:AC205)</f>
        <v>0.7</v>
      </c>
      <c r="AD206" s="23" t="n">
        <f aca="false">SUM(AD199:AD205)</f>
        <v>0.51</v>
      </c>
      <c r="AE206" s="23" t="n">
        <f aca="false">SUM(AE199:AE205)</f>
        <v>10.8</v>
      </c>
      <c r="AF206" s="23" t="n">
        <f aca="false">SUM(AF199:AF205)</f>
        <v>20.9</v>
      </c>
      <c r="AG206" s="23" t="n">
        <f aca="false">SUM(AG199:AG205)</f>
        <v>33.53</v>
      </c>
      <c r="AH206" s="23" t="n">
        <f aca="false">SUM(AH199:AH205)</f>
        <v>0</v>
      </c>
      <c r="AI206" s="23" t="n">
        <f aca="false">SUM(AI199:AI205)</f>
        <v>1685.24</v>
      </c>
      <c r="AJ206" s="23" t="n">
        <f aca="false">SUM(AJ199:AJ205)</f>
        <v>1590.94</v>
      </c>
      <c r="AK206" s="23" t="n">
        <f aca="false">SUM(AK199:AK205)</f>
        <v>2472.2</v>
      </c>
      <c r="AL206" s="23" t="n">
        <f aca="false">SUM(AL199:AL205)</f>
        <v>2149.21</v>
      </c>
      <c r="AM206" s="23" t="n">
        <f aca="false">SUM(AM199:AM205)</f>
        <v>776.38</v>
      </c>
      <c r="AN206" s="23" t="n">
        <f aca="false">SUM(AN199:AN205)</f>
        <v>1404.73</v>
      </c>
      <c r="AO206" s="23" t="n">
        <f aca="false">SUM(AO199:AO205)</f>
        <v>287.89</v>
      </c>
      <c r="AP206" s="23" t="n">
        <f aca="false">SUM(AP199:AP205)</f>
        <v>1711.08</v>
      </c>
      <c r="AQ206" s="23" t="n">
        <f aca="false">SUM(AQ199:AQ205)</f>
        <v>990.57</v>
      </c>
      <c r="AR206" s="23" t="n">
        <f aca="false">SUM(AR199:AR205)</f>
        <v>1674.29</v>
      </c>
      <c r="AS206" s="23" t="n">
        <f aca="false">SUM(AS199:AS205)</f>
        <v>1740.52</v>
      </c>
      <c r="AT206" s="23" t="n">
        <f aca="false">SUM(AT199:AT205)</f>
        <v>807.07</v>
      </c>
      <c r="AU206" s="23" t="n">
        <f aca="false">SUM(AU199:AU205)</f>
        <v>1043.97</v>
      </c>
      <c r="AV206" s="23" t="n">
        <f aca="false">SUM(AV199:AV205)</f>
        <v>4860.25</v>
      </c>
      <c r="AW206" s="23" t="n">
        <f aca="false">SUM(AW199:AW205)</f>
        <v>1.69</v>
      </c>
      <c r="AX206" s="23" t="n">
        <f aca="false">SUM(AX199:AX205)</f>
        <v>1493.18</v>
      </c>
      <c r="AY206" s="23" t="n">
        <f aca="false">SUM(AY199:AY205)</f>
        <v>1125.16</v>
      </c>
      <c r="AZ206" s="23" t="n">
        <f aca="false">SUM(AZ199:AZ205)</f>
        <v>1108.05</v>
      </c>
      <c r="BA206" s="23" t="n">
        <f aca="false">SUM(BA199:BA205)</f>
        <v>664.77</v>
      </c>
      <c r="BB206" s="23" t="n">
        <f aca="false">SUM(BB199:BB205)</f>
        <v>0.25</v>
      </c>
      <c r="BC206" s="23" t="n">
        <f aca="false">SUM(BC199:BC205)</f>
        <v>0.08</v>
      </c>
      <c r="BD206" s="23" t="n">
        <f aca="false">SUM(BD199:BD205)</f>
        <v>0.05</v>
      </c>
      <c r="BE206" s="23" t="n">
        <f aca="false">SUM(BE199:BE205)</f>
        <v>0.14</v>
      </c>
      <c r="BF206" s="23" t="n">
        <f aca="false">SUM(BF199:BF205)</f>
        <v>0.16</v>
      </c>
      <c r="BG206" s="23" t="n">
        <f aca="false">SUM(BG199:BG205)</f>
        <v>0.65</v>
      </c>
      <c r="BH206" s="23" t="n">
        <f aca="false">SUM(BH199:BH205)</f>
        <v>0</v>
      </c>
      <c r="BI206" s="23" t="n">
        <f aca="false">SUM(BI199:BI205)</f>
        <v>3.52</v>
      </c>
      <c r="BJ206" s="23" t="n">
        <f aca="false">SUM(BJ199:BJ205)</f>
        <v>0</v>
      </c>
      <c r="BK206" s="23" t="n">
        <f aca="false">SUM(BK199:BK205)</f>
        <v>1.27</v>
      </c>
      <c r="BL206" s="23" t="n">
        <f aca="false">SUM(BL199:BL205)</f>
        <v>0.07</v>
      </c>
      <c r="BM206" s="23" t="n">
        <f aca="false">SUM(BM199:BM205)</f>
        <v>0.11</v>
      </c>
      <c r="BN206" s="23" t="n">
        <f aca="false">SUM(BN199:BN205)</f>
        <v>0</v>
      </c>
      <c r="BO206" s="23" t="n">
        <f aca="false">SUM(BO199:BO205)</f>
        <v>0.08</v>
      </c>
      <c r="BP206" s="23" t="n">
        <f aca="false">SUM(BP199:BP205)</f>
        <v>0.24</v>
      </c>
      <c r="BQ206" s="23" t="n">
        <f aca="false">SUM(BQ199:BQ205)</f>
        <v>6.62</v>
      </c>
      <c r="BR206" s="23" t="n">
        <f aca="false">SUM(BR199:BR205)</f>
        <v>0.02</v>
      </c>
      <c r="BS206" s="23" t="n">
        <f aca="false">SUM(BS199:BS205)</f>
        <v>0</v>
      </c>
      <c r="BT206" s="23" t="n">
        <f aca="false">SUM(BT199:BT205)</f>
        <v>10.87</v>
      </c>
      <c r="BU206" s="23" t="n">
        <f aca="false">SUM(BU199:BU205)</f>
        <v>0.28</v>
      </c>
      <c r="BV206" s="23" t="n">
        <f aca="false">SUM(BV199:BV205)</f>
        <v>0</v>
      </c>
      <c r="BW206" s="23" t="n">
        <f aca="false">SUM(BW199:BW205)</f>
        <v>0</v>
      </c>
      <c r="BX206" s="23" t="n">
        <f aca="false">SUM(BX199:BX205)</f>
        <v>0</v>
      </c>
      <c r="BY206" s="23" t="n">
        <f aca="false">SUM(BY199:BY205)</f>
        <v>0</v>
      </c>
      <c r="BZ206" s="23" t="n">
        <f aca="false">SUM(BZ199:BZ205)</f>
        <v>867.36</v>
      </c>
      <c r="CA206" s="23" t="n">
        <f aca="false">$G$206/$G$207*100</f>
        <v>63.7737357142258</v>
      </c>
      <c r="CB206" s="23" t="n">
        <v>659.32</v>
      </c>
      <c r="CD206" s="23" t="n">
        <v>0</v>
      </c>
      <c r="CE206" s="23" t="n">
        <v>0</v>
      </c>
      <c r="CF206" s="23" t="n">
        <v>0</v>
      </c>
      <c r="CG206" s="23" t="n">
        <v>0</v>
      </c>
      <c r="CH206" s="23" t="n">
        <v>0</v>
      </c>
      <c r="CI206" s="23" t="n">
        <v>0</v>
      </c>
    </row>
    <row r="207" s="23" customFormat="true" ht="14.25" hidden="false" customHeight="false" outlineLevel="0" collapsed="false">
      <c r="B207" s="23" t="s">
        <v>97</v>
      </c>
      <c r="C207" s="24"/>
      <c r="D207" s="34" t="n">
        <f aca="false">D197+D206</f>
        <v>55.99</v>
      </c>
      <c r="E207" s="34" t="n">
        <f aca="false">E197+E206</f>
        <v>57.57</v>
      </c>
      <c r="F207" s="34" t="n">
        <f aca="false">F197+F206</f>
        <v>281.68</v>
      </c>
      <c r="G207" s="34" t="n">
        <f aca="false">G197+G206</f>
        <v>1832.151377145</v>
      </c>
      <c r="H207" s="34" t="n">
        <f aca="false">H197+H206</f>
        <v>19.36</v>
      </c>
      <c r="I207" s="34" t="n">
        <f aca="false">I197+I206</f>
        <v>14.85</v>
      </c>
      <c r="J207" s="34" t="n">
        <f aca="false">J197+J206</f>
        <v>12.03</v>
      </c>
      <c r="K207" s="34" t="n">
        <f aca="false">K197+K206</f>
        <v>0</v>
      </c>
      <c r="L207" s="34" t="n">
        <f aca="false">L197+L206</f>
        <v>59.67</v>
      </c>
      <c r="M207" s="34" t="n">
        <f aca="false">M197+M206</f>
        <v>195.95</v>
      </c>
      <c r="N207" s="34" t="n">
        <f aca="false">N197+N206</f>
        <v>26.04</v>
      </c>
      <c r="O207" s="34" t="n">
        <f aca="false">O197+O206</f>
        <v>0</v>
      </c>
      <c r="P207" s="34" t="n">
        <f aca="false">P197+P206</f>
        <v>0</v>
      </c>
      <c r="Q207" s="34" t="n">
        <f aca="false">Q197+Q206</f>
        <v>2.61</v>
      </c>
      <c r="R207" s="34" t="n">
        <f aca="false">R197+R206</f>
        <v>14.35</v>
      </c>
      <c r="S207" s="34" t="n">
        <f aca="false">S197+S206</f>
        <v>1951.82</v>
      </c>
      <c r="T207" s="34" t="n">
        <f aca="false">T197+T206</f>
        <v>3057.05</v>
      </c>
      <c r="U207" s="34" t="n">
        <f aca="false">U197+U206</f>
        <v>373.92</v>
      </c>
      <c r="V207" s="34" t="n">
        <f aca="false">V197+V206</f>
        <v>433.84</v>
      </c>
      <c r="W207" s="34" t="n">
        <f aca="false">W197+W206</f>
        <v>964.32</v>
      </c>
      <c r="X207" s="34" t="n">
        <f aca="false">X197+X206</f>
        <v>16.78</v>
      </c>
      <c r="Y207" s="34" t="n">
        <f aca="false">Y197+Y206</f>
        <v>139.86</v>
      </c>
      <c r="Z207" s="34" t="n">
        <f aca="false">Z197+Z206</f>
        <v>3012.02</v>
      </c>
      <c r="AA207" s="34" t="n">
        <f aca="false">AA197+AA206</f>
        <v>716.6</v>
      </c>
      <c r="AB207" s="34" t="n">
        <f aca="false">AB197+AB206</f>
        <v>15.99</v>
      </c>
      <c r="AC207" s="34" t="n">
        <f aca="false">AC197+AC206</f>
        <v>0.87</v>
      </c>
      <c r="AD207" s="34" t="n">
        <f aca="false">AD197+AD206</f>
        <v>0.67</v>
      </c>
      <c r="AE207" s="34" t="n">
        <f aca="false">AE197+AE206</f>
        <v>14.34</v>
      </c>
      <c r="AF207" s="34" t="n">
        <f aca="false">AF197+AF206</f>
        <v>28.33</v>
      </c>
      <c r="AG207" s="34" t="n">
        <f aca="false">AG197+AG206</f>
        <v>62.21</v>
      </c>
      <c r="AH207" s="34" t="n">
        <f aca="false">AH197+AH206</f>
        <v>0</v>
      </c>
      <c r="AI207" s="34" t="n">
        <f aca="false">AI197+AI206</f>
        <v>2621.97</v>
      </c>
      <c r="AJ207" s="34" t="n">
        <f aca="false">AJ197+AJ206</f>
        <v>2391.38</v>
      </c>
      <c r="AK207" s="34" t="n">
        <f aca="false">AK197+AK206</f>
        <v>3914.35</v>
      </c>
      <c r="AL207" s="34" t="n">
        <f aca="false">AL197+AL206</f>
        <v>3076.03</v>
      </c>
      <c r="AM207" s="34" t="n">
        <f aca="false">AM197+AM206</f>
        <v>1152.77</v>
      </c>
      <c r="AN207" s="34" t="n">
        <f aca="false">AN197+AN206</f>
        <v>2146.4</v>
      </c>
      <c r="AO207" s="34" t="n">
        <f aca="false">AO197+AO206</f>
        <v>501.01</v>
      </c>
      <c r="AP207" s="34" t="n">
        <f aca="false">AP197+AP206</f>
        <v>2605.24</v>
      </c>
      <c r="AQ207" s="34" t="n">
        <f aca="false">AQ197+AQ206</f>
        <v>1876.39</v>
      </c>
      <c r="AR207" s="34" t="n">
        <f aca="false">AR197+AR206</f>
        <v>2805.45</v>
      </c>
      <c r="AS207" s="34" t="n">
        <f aca="false">AS197+AS206</f>
        <v>3147.81</v>
      </c>
      <c r="AT207" s="34" t="n">
        <f aca="false">AT197+AT206</f>
        <v>1318.23</v>
      </c>
      <c r="AU207" s="34" t="n">
        <f aca="false">AU197+AU206</f>
        <v>1804.09</v>
      </c>
      <c r="AV207" s="34" t="n">
        <f aca="false">AV197+AV206</f>
        <v>8941.86</v>
      </c>
      <c r="AW207" s="34" t="n">
        <f aca="false">AW197+AW206</f>
        <v>107.28</v>
      </c>
      <c r="AX207" s="34" t="n">
        <f aca="false">AX197+AX206</f>
        <v>2720.06</v>
      </c>
      <c r="AY207" s="34" t="n">
        <f aca="false">AY197+AY206</f>
        <v>2011.85</v>
      </c>
      <c r="AZ207" s="34" t="n">
        <f aca="false">AZ197+AZ206</f>
        <v>1721.13</v>
      </c>
      <c r="BA207" s="34" t="n">
        <f aca="false">BA197+BA206</f>
        <v>1004.54</v>
      </c>
      <c r="BB207" s="34" t="n">
        <f aca="false">BB197+BB206</f>
        <v>0.51</v>
      </c>
      <c r="BC207" s="34" t="n">
        <f aca="false">BC197+BC206</f>
        <v>0.14</v>
      </c>
      <c r="BD207" s="34" t="n">
        <f aca="false">BD197+BD206</f>
        <v>0.1</v>
      </c>
      <c r="BE207" s="34" t="n">
        <f aca="false">BE197+BE206</f>
        <v>0.28</v>
      </c>
      <c r="BF207" s="34" t="n">
        <f aca="false">BF197+BF206</f>
        <v>0.33</v>
      </c>
      <c r="BG207" s="34" t="n">
        <f aca="false">BG197+BG206</f>
        <v>1.21</v>
      </c>
      <c r="BH207" s="34" t="n">
        <f aca="false">BH197+BH206</f>
        <v>0</v>
      </c>
      <c r="BI207" s="34" t="n">
        <f aca="false">BI197+BI206</f>
        <v>5.82</v>
      </c>
      <c r="BJ207" s="34" t="n">
        <f aca="false">BJ197+BJ206</f>
        <v>0</v>
      </c>
      <c r="BK207" s="34" t="n">
        <f aca="false">BK197+BK206</f>
        <v>2.03</v>
      </c>
      <c r="BL207" s="34" t="n">
        <f aca="false">BL197+BL206</f>
        <v>0.08</v>
      </c>
      <c r="BM207" s="34" t="n">
        <f aca="false">BM197+BM206</f>
        <v>0.14</v>
      </c>
      <c r="BN207" s="34" t="n">
        <f aca="false">BN197+BN206</f>
        <v>0</v>
      </c>
      <c r="BO207" s="34" t="n">
        <f aca="false">BO197+BO206</f>
        <v>0.08</v>
      </c>
      <c r="BP207" s="34" t="n">
        <f aca="false">BP197+BP206</f>
        <v>0.46</v>
      </c>
      <c r="BQ207" s="34" t="n">
        <f aca="false">BQ197+BQ206</f>
        <v>9.62</v>
      </c>
      <c r="BR207" s="34" t="n">
        <f aca="false">BR197+BR206</f>
        <v>0.02</v>
      </c>
      <c r="BS207" s="34" t="n">
        <f aca="false">BS197+BS206</f>
        <v>0</v>
      </c>
      <c r="BT207" s="34" t="n">
        <f aca="false">BT197+BT206</f>
        <v>14.07</v>
      </c>
      <c r="BU207" s="34" t="n">
        <f aca="false">BU197+BU206</f>
        <v>0.41</v>
      </c>
      <c r="BV207" s="34" t="n">
        <f aca="false">BV197+BV206</f>
        <v>0</v>
      </c>
      <c r="BW207" s="34" t="n">
        <f aca="false">BW197+BW206</f>
        <v>0</v>
      </c>
      <c r="BX207" s="34" t="n">
        <f aca="false">BX197+BX206</f>
        <v>0</v>
      </c>
      <c r="BY207" s="34" t="n">
        <f aca="false">BY197+BY206</f>
        <v>0</v>
      </c>
      <c r="BZ207" s="34" t="n">
        <f aca="false">BZ197+BZ206</f>
        <v>1257.76</v>
      </c>
      <c r="CB207" s="23" t="n">
        <v>849.02</v>
      </c>
      <c r="CD207" s="23" t="n">
        <v>0</v>
      </c>
      <c r="CE207" s="23" t="n">
        <v>0</v>
      </c>
      <c r="CF207" s="23" t="n">
        <v>0</v>
      </c>
      <c r="CG207" s="23" t="n">
        <v>0</v>
      </c>
      <c r="CH207" s="23" t="n">
        <v>0</v>
      </c>
      <c r="CI207" s="23" t="n">
        <v>0</v>
      </c>
    </row>
    <row r="208" s="13" customFormat="true" ht="15" hidden="false" customHeight="false" outlineLevel="0" collapsed="false">
      <c r="C208" s="18"/>
      <c r="D208" s="18"/>
      <c r="E208" s="18"/>
      <c r="F208" s="18"/>
      <c r="G208" s="18"/>
    </row>
    <row r="209" s="13" customFormat="true" ht="15" hidden="false" customHeight="false" outlineLevel="0" collapsed="false">
      <c r="A209" s="25"/>
      <c r="B209" s="13" t="s">
        <v>194</v>
      </c>
      <c r="C209" s="18"/>
      <c r="D209" s="18"/>
      <c r="E209" s="18"/>
      <c r="F209" s="18"/>
      <c r="G209" s="18"/>
    </row>
    <row r="210" s="13" customFormat="true" ht="15" hidden="false" customHeight="false" outlineLevel="0" collapsed="false">
      <c r="A210" s="32" t="n">
        <v>570</v>
      </c>
      <c r="B210" s="21" t="s">
        <v>145</v>
      </c>
      <c r="C210" s="22" t="str">
        <f aca="false">"100"</f>
        <v>100</v>
      </c>
      <c r="D210" s="22" t="n">
        <v>1.22</v>
      </c>
      <c r="E210" s="22" t="n">
        <v>9.07</v>
      </c>
      <c r="F210" s="22" t="n">
        <v>7.22</v>
      </c>
      <c r="G210" s="22" t="n">
        <v>118.5</v>
      </c>
      <c r="H210" s="21" t="n">
        <v>2.64</v>
      </c>
      <c r="I210" s="21" t="n">
        <v>6.5</v>
      </c>
      <c r="J210" s="21" t="n">
        <v>0</v>
      </c>
      <c r="K210" s="21" t="n">
        <v>0</v>
      </c>
      <c r="L210" s="21" t="n">
        <v>5.57</v>
      </c>
      <c r="M210" s="21" t="n">
        <v>0.07</v>
      </c>
      <c r="N210" s="21" t="n">
        <v>1.8</v>
      </c>
      <c r="O210" s="21" t="n">
        <v>0</v>
      </c>
      <c r="P210" s="21" t="n">
        <v>0</v>
      </c>
      <c r="Q210" s="21" t="n">
        <v>0.25</v>
      </c>
      <c r="R210" s="21" t="n">
        <v>1.23</v>
      </c>
      <c r="S210" s="21" t="n">
        <v>92.1</v>
      </c>
      <c r="T210" s="21" t="n">
        <v>191.92</v>
      </c>
      <c r="U210" s="21" t="n">
        <v>19.2</v>
      </c>
      <c r="V210" s="21" t="n">
        <v>22.4</v>
      </c>
      <c r="W210" s="21" t="n">
        <v>37.08</v>
      </c>
      <c r="X210" s="21" t="n">
        <v>0.58</v>
      </c>
      <c r="Y210" s="21" t="n">
        <v>0</v>
      </c>
      <c r="Z210" s="21" t="n">
        <v>12.75</v>
      </c>
      <c r="AA210" s="21" t="n">
        <v>1171</v>
      </c>
      <c r="AB210" s="21" t="n">
        <v>4.73</v>
      </c>
      <c r="AC210" s="21" t="n">
        <v>0</v>
      </c>
      <c r="AD210" s="21" t="n">
        <v>0.05</v>
      </c>
      <c r="AE210" s="21" t="n">
        <v>0.14</v>
      </c>
      <c r="AF210" s="21" t="n">
        <v>0.99</v>
      </c>
      <c r="AG210" s="21" t="n">
        <v>3.97</v>
      </c>
    </row>
    <row r="211" s="13" customFormat="true" ht="15" hidden="false" customHeight="false" outlineLevel="0" collapsed="false">
      <c r="C211" s="18"/>
      <c r="D211" s="18"/>
      <c r="E211" s="18"/>
      <c r="F211" s="18"/>
      <c r="G211" s="18"/>
    </row>
    <row r="212" s="13" customFormat="true" ht="15" hidden="false" customHeight="false" outlineLevel="0" collapsed="false">
      <c r="C212" s="18"/>
      <c r="D212" s="18"/>
      <c r="E212" s="18"/>
      <c r="F212" s="18"/>
      <c r="G212" s="18"/>
    </row>
    <row r="213" s="13" customFormat="true" ht="15" hidden="false" customHeight="false" outlineLevel="0" collapsed="false">
      <c r="C213" s="18"/>
      <c r="D213" s="18"/>
      <c r="E213" s="18"/>
      <c r="F213" s="18"/>
      <c r="G213" s="18"/>
    </row>
    <row r="214" s="13" customFormat="true" ht="15" hidden="false" customHeight="false" outlineLevel="0" collapsed="false">
      <c r="C214" s="18"/>
      <c r="D214" s="18"/>
      <c r="E214" s="18"/>
      <c r="F214" s="18"/>
      <c r="G214" s="18"/>
    </row>
    <row r="215" s="13" customFormat="true" ht="15" hidden="false" customHeight="false" outlineLevel="0" collapsed="false">
      <c r="C215" s="18"/>
      <c r="D215" s="18"/>
      <c r="E215" s="18"/>
      <c r="F215" s="18"/>
      <c r="G215" s="18"/>
    </row>
    <row r="216" s="13" customFormat="true" ht="15" hidden="false" customHeight="false" outlineLevel="0" collapsed="false">
      <c r="C216" s="18"/>
      <c r="D216" s="18"/>
      <c r="E216" s="18"/>
      <c r="F216" s="18"/>
      <c r="G216" s="18"/>
    </row>
    <row r="217" s="13" customFormat="true" ht="15" hidden="false" customHeight="false" outlineLevel="0" collapsed="false">
      <c r="C217" s="18"/>
      <c r="D217" s="18"/>
      <c r="E217" s="18"/>
      <c r="F217" s="18"/>
      <c r="G217" s="18"/>
    </row>
    <row r="218" s="13" customFormat="true" ht="15" hidden="false" customHeight="false" outlineLevel="0" collapsed="false">
      <c r="C218" s="18"/>
      <c r="D218" s="18"/>
      <c r="E218" s="18"/>
      <c r="F218" s="18"/>
      <c r="G218" s="18"/>
    </row>
    <row r="219" s="13" customFormat="true" ht="15" hidden="false" customHeight="false" outlineLevel="0" collapsed="false">
      <c r="C219" s="18"/>
      <c r="D219" s="18"/>
      <c r="E219" s="18"/>
      <c r="F219" s="18"/>
      <c r="G219" s="18"/>
    </row>
    <row r="220" s="13" customFormat="true" ht="15" hidden="false" customHeight="false" outlineLevel="0" collapsed="false">
      <c r="C220" s="18"/>
      <c r="D220" s="18"/>
      <c r="E220" s="18"/>
      <c r="F220" s="18"/>
      <c r="G220" s="18"/>
    </row>
    <row r="221" s="13" customFormat="true" ht="15" hidden="false" customHeight="false" outlineLevel="0" collapsed="false">
      <c r="C221" s="18"/>
      <c r="D221" s="18"/>
      <c r="E221" s="18"/>
      <c r="F221" s="18"/>
      <c r="G221" s="18"/>
    </row>
    <row r="222" s="13" customFormat="true" ht="15" hidden="false" customHeight="false" outlineLevel="0" collapsed="false">
      <c r="C222" s="18"/>
      <c r="D222" s="18"/>
      <c r="E222" s="18"/>
      <c r="F222" s="18"/>
      <c r="G222" s="18"/>
    </row>
    <row r="223" s="13" customFormat="true" ht="15" hidden="false" customHeight="false" outlineLevel="0" collapsed="false">
      <c r="C223" s="18"/>
      <c r="D223" s="18"/>
      <c r="E223" s="18"/>
      <c r="F223" s="18"/>
      <c r="G223" s="18"/>
    </row>
    <row r="224" s="13" customFormat="true" ht="15" hidden="false" customHeight="false" outlineLevel="0" collapsed="false">
      <c r="C224" s="18"/>
      <c r="D224" s="18"/>
      <c r="E224" s="18"/>
      <c r="F224" s="18"/>
      <c r="G224" s="18"/>
      <c r="AG224" s="13" t="n">
        <v>6</v>
      </c>
    </row>
    <row r="225" s="13" customFormat="true" ht="15" hidden="false" customHeight="true" outlineLevel="0" collapsed="false">
      <c r="A225" s="10" t="s">
        <v>2</v>
      </c>
      <c r="B225" s="11" t="s">
        <v>3</v>
      </c>
      <c r="C225" s="11" t="s">
        <v>4</v>
      </c>
      <c r="D225" s="11" t="s">
        <v>5</v>
      </c>
      <c r="E225" s="11" t="s">
        <v>6</v>
      </c>
      <c r="F225" s="11" t="s">
        <v>7</v>
      </c>
      <c r="G225" s="12" t="s">
        <v>8</v>
      </c>
      <c r="H225" s="13" t="s">
        <v>9</v>
      </c>
      <c r="I225" s="13" t="s">
        <v>10</v>
      </c>
      <c r="J225" s="13" t="s">
        <v>11</v>
      </c>
      <c r="K225" s="13" t="s">
        <v>12</v>
      </c>
      <c r="L225" s="13" t="s">
        <v>13</v>
      </c>
      <c r="M225" s="13" t="s">
        <v>14</v>
      </c>
      <c r="N225" s="13" t="s">
        <v>15</v>
      </c>
      <c r="O225" s="13" t="s">
        <v>16</v>
      </c>
      <c r="P225" s="13" t="s">
        <v>17</v>
      </c>
      <c r="Q225" s="13" t="s">
        <v>18</v>
      </c>
      <c r="R225" s="13" t="s">
        <v>19</v>
      </c>
      <c r="S225" s="13" t="s">
        <v>20</v>
      </c>
      <c r="T225" s="13" t="s">
        <v>21</v>
      </c>
      <c r="U225" s="14" t="s">
        <v>22</v>
      </c>
      <c r="V225" s="14"/>
      <c r="W225" s="14"/>
      <c r="X225" s="14"/>
      <c r="Y225" s="15" t="s">
        <v>23</v>
      </c>
      <c r="Z225" s="15"/>
      <c r="AA225" s="15"/>
      <c r="AB225" s="15"/>
      <c r="AC225" s="15"/>
      <c r="AD225" s="15"/>
      <c r="AE225" s="15"/>
      <c r="AF225" s="15"/>
      <c r="AG225" s="15"/>
      <c r="AH225" s="13" t="s">
        <v>24</v>
      </c>
      <c r="AI225" s="13" t="s">
        <v>25</v>
      </c>
      <c r="AJ225" s="13" t="s">
        <v>26</v>
      </c>
      <c r="AK225" s="13" t="s">
        <v>27</v>
      </c>
      <c r="AL225" s="13" t="s">
        <v>28</v>
      </c>
      <c r="AM225" s="13" t="s">
        <v>29</v>
      </c>
      <c r="AN225" s="13" t="s">
        <v>30</v>
      </c>
      <c r="AO225" s="13" t="s">
        <v>31</v>
      </c>
      <c r="AP225" s="13" t="s">
        <v>32</v>
      </c>
      <c r="AQ225" s="13" t="s">
        <v>33</v>
      </c>
      <c r="AR225" s="13" t="s">
        <v>34</v>
      </c>
      <c r="AS225" s="13" t="s">
        <v>35</v>
      </c>
      <c r="AT225" s="13" t="s">
        <v>36</v>
      </c>
      <c r="AU225" s="13" t="s">
        <v>37</v>
      </c>
      <c r="AV225" s="13" t="s">
        <v>38</v>
      </c>
      <c r="AW225" s="13" t="s">
        <v>39</v>
      </c>
      <c r="AX225" s="13" t="s">
        <v>40</v>
      </c>
      <c r="AY225" s="13" t="s">
        <v>41</v>
      </c>
      <c r="AZ225" s="13" t="s">
        <v>42</v>
      </c>
      <c r="BA225" s="13" t="s">
        <v>43</v>
      </c>
      <c r="BB225" s="13" t="s">
        <v>44</v>
      </c>
      <c r="BC225" s="13" t="s">
        <v>45</v>
      </c>
      <c r="BD225" s="13" t="s">
        <v>46</v>
      </c>
      <c r="BE225" s="13" t="s">
        <v>47</v>
      </c>
      <c r="BF225" s="13" t="s">
        <v>48</v>
      </c>
      <c r="BG225" s="13" t="s">
        <v>49</v>
      </c>
      <c r="BH225" s="13" t="s">
        <v>50</v>
      </c>
      <c r="BI225" s="13" t="s">
        <v>51</v>
      </c>
      <c r="BJ225" s="13" t="s">
        <v>52</v>
      </c>
      <c r="BK225" s="13" t="s">
        <v>53</v>
      </c>
      <c r="BL225" s="13" t="s">
        <v>54</v>
      </c>
      <c r="BM225" s="13" t="s">
        <v>55</v>
      </c>
      <c r="BN225" s="13" t="s">
        <v>56</v>
      </c>
      <c r="BO225" s="13" t="s">
        <v>57</v>
      </c>
      <c r="BP225" s="13" t="s">
        <v>58</v>
      </c>
      <c r="BQ225" s="13" t="s">
        <v>59</v>
      </c>
      <c r="BR225" s="13" t="s">
        <v>60</v>
      </c>
      <c r="BS225" s="13" t="s">
        <v>61</v>
      </c>
      <c r="BT225" s="13" t="s">
        <v>62</v>
      </c>
      <c r="BU225" s="13" t="s">
        <v>63</v>
      </c>
      <c r="BV225" s="13" t="s">
        <v>64</v>
      </c>
      <c r="BW225" s="13" t="s">
        <v>65</v>
      </c>
      <c r="BX225" s="13" t="s">
        <v>66</v>
      </c>
      <c r="BY225" s="13" t="s">
        <v>67</v>
      </c>
      <c r="BZ225" s="16"/>
    </row>
    <row r="226" s="13" customFormat="true" ht="15" hidden="false" customHeight="true" outlineLevel="0" collapsed="false">
      <c r="A226" s="10"/>
      <c r="B226" s="11"/>
      <c r="C226" s="11"/>
      <c r="D226" s="11" t="s">
        <v>68</v>
      </c>
      <c r="E226" s="11" t="s">
        <v>68</v>
      </c>
      <c r="F226" s="11"/>
      <c r="G226" s="12"/>
      <c r="U226" s="17" t="s">
        <v>69</v>
      </c>
      <c r="V226" s="17" t="s">
        <v>70</v>
      </c>
      <c r="W226" s="17" t="s">
        <v>71</v>
      </c>
      <c r="X226" s="17" t="s">
        <v>72</v>
      </c>
      <c r="Y226" s="17" t="s">
        <v>73</v>
      </c>
      <c r="Z226" s="17" t="s">
        <v>74</v>
      </c>
      <c r="AA226" s="17" t="s">
        <v>75</v>
      </c>
      <c r="AB226" s="17" t="s">
        <v>76</v>
      </c>
      <c r="AC226" s="17" t="s">
        <v>77</v>
      </c>
      <c r="AD226" s="17" t="s">
        <v>78</v>
      </c>
      <c r="AE226" s="17" t="s">
        <v>79</v>
      </c>
      <c r="AF226" s="17" t="s">
        <v>80</v>
      </c>
      <c r="AG226" s="15" t="s">
        <v>81</v>
      </c>
      <c r="BZ226" s="16"/>
    </row>
    <row r="227" s="13" customFormat="true" ht="15" hidden="false" customHeight="false" outlineLevel="0" collapsed="false">
      <c r="B227" s="23" t="s">
        <v>146</v>
      </c>
      <c r="C227" s="18"/>
      <c r="D227" s="18"/>
      <c r="E227" s="18"/>
      <c r="F227" s="18"/>
      <c r="G227" s="18"/>
    </row>
    <row r="228" s="13" customFormat="true" ht="15" hidden="false" customHeight="false" outlineLevel="0" collapsed="false">
      <c r="B228" s="13" t="s">
        <v>82</v>
      </c>
      <c r="C228" s="18"/>
      <c r="D228" s="18"/>
      <c r="E228" s="18"/>
      <c r="F228" s="18"/>
      <c r="G228" s="18"/>
    </row>
    <row r="229" s="19" customFormat="true" ht="15" hidden="false" customHeight="false" outlineLevel="0" collapsed="false">
      <c r="A229" s="26" t="n">
        <v>3</v>
      </c>
      <c r="B229" s="19" t="s">
        <v>102</v>
      </c>
      <c r="C229" s="20" t="str">
        <f aca="false">"15"</f>
        <v>15</v>
      </c>
      <c r="D229" s="20" t="n">
        <v>3.87</v>
      </c>
      <c r="E229" s="20" t="n">
        <v>3.91</v>
      </c>
      <c r="F229" s="20" t="n">
        <v>0</v>
      </c>
      <c r="G229" s="20" t="n">
        <v>51.5382</v>
      </c>
      <c r="H229" s="19" t="n">
        <v>2.3</v>
      </c>
      <c r="I229" s="19" t="n">
        <v>0</v>
      </c>
      <c r="J229" s="19" t="n">
        <v>0</v>
      </c>
      <c r="K229" s="19" t="n">
        <v>0</v>
      </c>
      <c r="L229" s="19" t="n">
        <v>0</v>
      </c>
      <c r="M229" s="19" t="n">
        <v>0</v>
      </c>
      <c r="N229" s="19" t="n">
        <v>0</v>
      </c>
      <c r="O229" s="19" t="n">
        <v>0</v>
      </c>
      <c r="P229" s="19" t="n">
        <v>0</v>
      </c>
      <c r="Q229" s="19" t="n">
        <v>0.29</v>
      </c>
      <c r="R229" s="19" t="n">
        <v>0.63</v>
      </c>
      <c r="S229" s="19" t="n">
        <v>161.7</v>
      </c>
      <c r="T229" s="19" t="n">
        <v>14.7</v>
      </c>
      <c r="U229" s="19" t="n">
        <v>147</v>
      </c>
      <c r="V229" s="19" t="n">
        <v>8.09</v>
      </c>
      <c r="W229" s="19" t="n">
        <v>88.2</v>
      </c>
      <c r="X229" s="19" t="n">
        <v>0.1</v>
      </c>
      <c r="Y229" s="19" t="n">
        <v>30.87</v>
      </c>
      <c r="Z229" s="19" t="n">
        <v>24.99</v>
      </c>
      <c r="AA229" s="19" t="n">
        <v>35.7</v>
      </c>
      <c r="AB229" s="19" t="n">
        <v>0.06</v>
      </c>
      <c r="AC229" s="19" t="n">
        <v>0</v>
      </c>
      <c r="AD229" s="19" t="n">
        <v>0.06</v>
      </c>
      <c r="AE229" s="19" t="n">
        <v>0.03</v>
      </c>
      <c r="AF229" s="19" t="n">
        <v>1.02</v>
      </c>
      <c r="AG229" s="19" t="n">
        <v>0.1</v>
      </c>
      <c r="AH229" s="19" t="n">
        <v>0</v>
      </c>
      <c r="AI229" s="19" t="n">
        <v>230.79</v>
      </c>
      <c r="AJ229" s="19" t="n">
        <v>171.99</v>
      </c>
      <c r="AK229" s="19" t="n">
        <v>338.1</v>
      </c>
      <c r="AL229" s="19" t="n">
        <v>232.26</v>
      </c>
      <c r="AM229" s="19" t="n">
        <v>82.32</v>
      </c>
      <c r="AN229" s="19" t="n">
        <v>139.65</v>
      </c>
      <c r="AO229" s="19" t="n">
        <v>102.9</v>
      </c>
      <c r="AP229" s="19" t="n">
        <v>196.98</v>
      </c>
      <c r="AQ229" s="19" t="n">
        <v>111.72</v>
      </c>
      <c r="AR229" s="19" t="n">
        <v>127.89</v>
      </c>
      <c r="AS229" s="19" t="n">
        <v>229.32</v>
      </c>
      <c r="AT229" s="19" t="n">
        <v>102.9</v>
      </c>
      <c r="AU229" s="19" t="n">
        <v>74.97</v>
      </c>
      <c r="AV229" s="19" t="n">
        <v>759.99</v>
      </c>
      <c r="AW229" s="19" t="n">
        <v>0</v>
      </c>
      <c r="AX229" s="19" t="n">
        <v>401.31</v>
      </c>
      <c r="AY229" s="19" t="n">
        <v>189.63</v>
      </c>
      <c r="AZ229" s="19" t="n">
        <v>204.33</v>
      </c>
      <c r="BA229" s="19" t="n">
        <v>31.61</v>
      </c>
      <c r="BB229" s="19" t="n">
        <v>0</v>
      </c>
      <c r="BC229" s="19" t="n">
        <v>0.01</v>
      </c>
      <c r="BD229" s="19" t="n">
        <v>0.06</v>
      </c>
      <c r="BE229" s="19" t="n">
        <v>0.16</v>
      </c>
      <c r="BF229" s="19" t="n">
        <v>0.19</v>
      </c>
      <c r="BG229" s="19" t="n">
        <v>0.49</v>
      </c>
      <c r="BH229" s="19" t="n">
        <v>0.06</v>
      </c>
      <c r="BI229" s="19" t="n">
        <v>1.02</v>
      </c>
      <c r="BJ229" s="19" t="n">
        <v>0.01</v>
      </c>
      <c r="BK229" s="19" t="n">
        <v>0.23</v>
      </c>
      <c r="BL229" s="19" t="n">
        <v>0.01</v>
      </c>
      <c r="BM229" s="19" t="n">
        <v>0</v>
      </c>
      <c r="BN229" s="19" t="n">
        <v>0</v>
      </c>
      <c r="BO229" s="19" t="n">
        <v>0.07</v>
      </c>
      <c r="BP229" s="19" t="n">
        <v>0.1</v>
      </c>
      <c r="BQ229" s="19" t="n">
        <v>0.76</v>
      </c>
      <c r="BR229" s="19" t="n">
        <v>0</v>
      </c>
      <c r="BS229" s="19" t="n">
        <v>0</v>
      </c>
      <c r="BT229" s="19" t="n">
        <v>0.1</v>
      </c>
      <c r="BU229" s="19" t="n">
        <v>0</v>
      </c>
      <c r="BV229" s="19" t="n">
        <v>0</v>
      </c>
      <c r="BW229" s="19" t="n">
        <v>0</v>
      </c>
      <c r="BX229" s="19" t="n">
        <v>0</v>
      </c>
      <c r="BY229" s="19" t="n">
        <v>0</v>
      </c>
      <c r="BZ229" s="19" t="n">
        <v>6.12</v>
      </c>
      <c r="CB229" s="19" t="n">
        <v>35.04</v>
      </c>
      <c r="CD229" s="19" t="n">
        <v>0</v>
      </c>
      <c r="CE229" s="19" t="n">
        <v>0</v>
      </c>
      <c r="CF229" s="19" t="n">
        <v>0</v>
      </c>
      <c r="CG229" s="19" t="n">
        <v>0</v>
      </c>
      <c r="CH229" s="19" t="n">
        <v>0</v>
      </c>
      <c r="CI229" s="19" t="n">
        <v>0</v>
      </c>
    </row>
    <row r="230" s="19" customFormat="true" ht="15" hidden="false" customHeight="false" outlineLevel="0" collapsed="false">
      <c r="A230" s="19" t="str">
        <f aca="false">"302"</f>
        <v>302</v>
      </c>
      <c r="B230" s="19" t="s">
        <v>205</v>
      </c>
      <c r="C230" s="39" t="n">
        <v>255</v>
      </c>
      <c r="D230" s="20" t="n">
        <v>10.06</v>
      </c>
      <c r="E230" s="20" t="n">
        <v>7.01</v>
      </c>
      <c r="F230" s="20" t="n">
        <v>50.49</v>
      </c>
      <c r="G230" s="20" t="n">
        <v>302.86577</v>
      </c>
      <c r="H230" s="19" t="n">
        <v>4.11</v>
      </c>
      <c r="I230" s="19" t="n">
        <v>0.09</v>
      </c>
      <c r="J230" s="19" t="n">
        <v>0</v>
      </c>
      <c r="K230" s="19" t="n">
        <v>0</v>
      </c>
      <c r="L230" s="19" t="n">
        <v>11.7</v>
      </c>
      <c r="M230" s="19" t="n">
        <v>36.74</v>
      </c>
      <c r="N230" s="19" t="n">
        <v>2.05</v>
      </c>
      <c r="O230" s="19" t="n">
        <v>0</v>
      </c>
      <c r="P230" s="19" t="n">
        <v>0</v>
      </c>
      <c r="Q230" s="19" t="n">
        <v>0.12</v>
      </c>
      <c r="R230" s="19" t="n">
        <v>2.39</v>
      </c>
      <c r="S230" s="19" t="n">
        <v>376.59</v>
      </c>
      <c r="T230" s="19" t="n">
        <v>271.5</v>
      </c>
      <c r="U230" s="19" t="n">
        <v>145.16</v>
      </c>
      <c r="V230" s="19" t="n">
        <v>59.9</v>
      </c>
      <c r="W230" s="19" t="n">
        <v>222.22</v>
      </c>
      <c r="X230" s="19" t="n">
        <v>1.62</v>
      </c>
      <c r="Y230" s="19" t="n">
        <v>24</v>
      </c>
      <c r="Z230" s="19" t="n">
        <v>29.2</v>
      </c>
      <c r="AA230" s="19" t="n">
        <v>46.28</v>
      </c>
      <c r="AB230" s="19" t="n">
        <v>0.23</v>
      </c>
      <c r="AC230" s="19" t="n">
        <v>0.22</v>
      </c>
      <c r="AD230" s="19" t="n">
        <v>0.17</v>
      </c>
      <c r="AE230" s="19" t="n">
        <v>0.9</v>
      </c>
      <c r="AF230" s="19" t="n">
        <v>3.84</v>
      </c>
      <c r="AG230" s="19" t="n">
        <v>0.62</v>
      </c>
      <c r="AH230" s="19" t="n">
        <v>0</v>
      </c>
      <c r="AI230" s="19" t="n">
        <v>276.13</v>
      </c>
      <c r="AJ230" s="19" t="n">
        <v>252.63</v>
      </c>
      <c r="AK230" s="19" t="n">
        <v>904.19</v>
      </c>
      <c r="AL230" s="19" t="n">
        <v>171</v>
      </c>
      <c r="AM230" s="19" t="n">
        <v>174.55</v>
      </c>
      <c r="AN230" s="19" t="n">
        <v>236.83</v>
      </c>
      <c r="AO230" s="19" t="n">
        <v>107.38</v>
      </c>
      <c r="AP230" s="19" t="n">
        <v>342.38</v>
      </c>
      <c r="AQ230" s="19" t="n">
        <v>633.01</v>
      </c>
      <c r="AR230" s="19" t="n">
        <v>250.73</v>
      </c>
      <c r="AS230" s="19" t="n">
        <v>384.45</v>
      </c>
      <c r="AT230" s="19" t="n">
        <v>154.1</v>
      </c>
      <c r="AU230" s="19" t="n">
        <v>177.24</v>
      </c>
      <c r="AV230" s="19" t="n">
        <v>1309.83</v>
      </c>
      <c r="AW230" s="19" t="n">
        <v>1.28</v>
      </c>
      <c r="AX230" s="19" t="n">
        <v>477.76</v>
      </c>
      <c r="AY230" s="19" t="n">
        <v>413.37</v>
      </c>
      <c r="AZ230" s="19" t="n">
        <v>242.49</v>
      </c>
      <c r="BA230" s="19" t="n">
        <v>106.16</v>
      </c>
      <c r="BB230" s="19" t="n">
        <v>0.1</v>
      </c>
      <c r="BC230" s="19" t="n">
        <v>0.05</v>
      </c>
      <c r="BD230" s="19" t="n">
        <v>0.03</v>
      </c>
      <c r="BE230" s="19" t="n">
        <v>0.06</v>
      </c>
      <c r="BF230" s="19" t="n">
        <v>0.07</v>
      </c>
      <c r="BG230" s="19" t="n">
        <v>0.32</v>
      </c>
      <c r="BH230" s="19" t="n">
        <v>0</v>
      </c>
      <c r="BI230" s="19" t="n">
        <v>0.95</v>
      </c>
      <c r="BJ230" s="19" t="n">
        <v>0</v>
      </c>
      <c r="BK230" s="19" t="n">
        <v>0.29</v>
      </c>
      <c r="BL230" s="19" t="n">
        <v>0.01</v>
      </c>
      <c r="BM230" s="19" t="n">
        <v>0.02</v>
      </c>
      <c r="BN230" s="19" t="n">
        <v>0</v>
      </c>
      <c r="BO230" s="19" t="n">
        <v>0.06</v>
      </c>
      <c r="BP230" s="19" t="n">
        <v>0.09</v>
      </c>
      <c r="BQ230" s="19" t="n">
        <v>0.97</v>
      </c>
      <c r="BR230" s="19" t="n">
        <v>0</v>
      </c>
      <c r="BS230" s="19" t="n">
        <v>0</v>
      </c>
      <c r="BT230" s="19" t="n">
        <v>1.19</v>
      </c>
      <c r="BU230" s="19" t="n">
        <v>0.02</v>
      </c>
      <c r="BV230" s="19" t="n">
        <v>0</v>
      </c>
      <c r="BW230" s="19" t="n">
        <v>0</v>
      </c>
      <c r="BX230" s="19" t="n">
        <v>0</v>
      </c>
      <c r="BY230" s="19" t="n">
        <v>0</v>
      </c>
      <c r="BZ230" s="19" t="n">
        <v>180.56</v>
      </c>
      <c r="CB230" s="19" t="n">
        <v>28.87</v>
      </c>
      <c r="CD230" s="19" t="n">
        <v>0</v>
      </c>
      <c r="CE230" s="19" t="n">
        <v>0</v>
      </c>
      <c r="CF230" s="19" t="n">
        <v>0</v>
      </c>
      <c r="CG230" s="19" t="n">
        <v>0</v>
      </c>
      <c r="CH230" s="19" t="n">
        <v>0</v>
      </c>
      <c r="CI230" s="19" t="n">
        <v>0</v>
      </c>
    </row>
    <row r="231" s="19" customFormat="true" ht="15" hidden="false" customHeight="false" outlineLevel="0" collapsed="false">
      <c r="A231" s="19" t="str">
        <f aca="false">"693"</f>
        <v>693</v>
      </c>
      <c r="B231" s="19" t="s">
        <v>86</v>
      </c>
      <c r="C231" s="20" t="str">
        <f aca="false">"200"</f>
        <v>200</v>
      </c>
      <c r="D231" s="20" t="n">
        <v>3.64</v>
      </c>
      <c r="E231" s="20" t="n">
        <v>3.34</v>
      </c>
      <c r="F231" s="20" t="n">
        <v>15.02</v>
      </c>
      <c r="G231" s="20" t="n">
        <v>100.256408</v>
      </c>
      <c r="H231" s="19" t="n">
        <v>2.36</v>
      </c>
      <c r="I231" s="19" t="n">
        <v>0</v>
      </c>
      <c r="J231" s="19" t="n">
        <v>0</v>
      </c>
      <c r="K231" s="19" t="n">
        <v>0</v>
      </c>
      <c r="L231" s="19" t="n">
        <v>13.43</v>
      </c>
      <c r="M231" s="19" t="n">
        <v>0.3</v>
      </c>
      <c r="N231" s="19" t="n">
        <v>1.28</v>
      </c>
      <c r="O231" s="19" t="n">
        <v>0</v>
      </c>
      <c r="P231" s="19" t="n">
        <v>0</v>
      </c>
      <c r="Q231" s="19" t="n">
        <v>0.26</v>
      </c>
      <c r="R231" s="19" t="n">
        <v>0.96</v>
      </c>
      <c r="S231" s="19" t="n">
        <v>50.62</v>
      </c>
      <c r="T231" s="19" t="n">
        <v>181.86</v>
      </c>
      <c r="U231" s="19" t="n">
        <v>110.37</v>
      </c>
      <c r="V231" s="19" t="n">
        <v>26.97</v>
      </c>
      <c r="W231" s="19" t="n">
        <v>101.09</v>
      </c>
      <c r="X231" s="19" t="n">
        <v>0.88</v>
      </c>
      <c r="Y231" s="19" t="n">
        <v>12</v>
      </c>
      <c r="Z231" s="19" t="n">
        <v>8.64</v>
      </c>
      <c r="AA231" s="19" t="n">
        <v>22.12</v>
      </c>
      <c r="AB231" s="19" t="n">
        <v>0.01</v>
      </c>
      <c r="AC231" s="19" t="n">
        <v>0.03</v>
      </c>
      <c r="AD231" s="19" t="n">
        <v>0.13</v>
      </c>
      <c r="AE231" s="19" t="n">
        <v>0.14</v>
      </c>
      <c r="AF231" s="19" t="n">
        <v>1.07</v>
      </c>
      <c r="AG231" s="19" t="n">
        <v>0.52</v>
      </c>
      <c r="AH231" s="19" t="n">
        <v>0</v>
      </c>
      <c r="AI231" s="19" t="n">
        <v>153.22</v>
      </c>
      <c r="AJ231" s="19" t="n">
        <v>151.34</v>
      </c>
      <c r="AK231" s="19" t="n">
        <v>259.44</v>
      </c>
      <c r="AL231" s="19" t="n">
        <v>208.68</v>
      </c>
      <c r="AM231" s="19" t="n">
        <v>69.56</v>
      </c>
      <c r="AN231" s="19" t="n">
        <v>122.2</v>
      </c>
      <c r="AO231" s="19" t="n">
        <v>40.42</v>
      </c>
      <c r="AP231" s="19" t="n">
        <v>137.24</v>
      </c>
      <c r="AQ231" s="19" t="n">
        <v>0</v>
      </c>
      <c r="AR231" s="19" t="n">
        <v>0</v>
      </c>
      <c r="AS231" s="19" t="n">
        <v>0</v>
      </c>
      <c r="AT231" s="19" t="n">
        <v>0</v>
      </c>
      <c r="AU231" s="19" t="n">
        <v>0</v>
      </c>
      <c r="AV231" s="19" t="n">
        <v>0</v>
      </c>
      <c r="AW231" s="19" t="n">
        <v>0</v>
      </c>
      <c r="AX231" s="19" t="n">
        <v>0</v>
      </c>
      <c r="AY231" s="19" t="n">
        <v>0</v>
      </c>
      <c r="AZ231" s="19" t="n">
        <v>172.96</v>
      </c>
      <c r="BA231" s="19" t="n">
        <v>24.44</v>
      </c>
      <c r="BB231" s="19" t="n">
        <v>0</v>
      </c>
      <c r="BC231" s="19" t="n">
        <v>0</v>
      </c>
      <c r="BD231" s="19" t="n">
        <v>0</v>
      </c>
      <c r="BE231" s="19" t="n">
        <v>0</v>
      </c>
      <c r="BF231" s="19" t="n">
        <v>0</v>
      </c>
      <c r="BG231" s="19" t="n">
        <v>0</v>
      </c>
      <c r="BH231" s="19" t="n">
        <v>0</v>
      </c>
      <c r="BI231" s="19" t="n">
        <v>0</v>
      </c>
      <c r="BJ231" s="19" t="n">
        <v>0</v>
      </c>
      <c r="BK231" s="19" t="n">
        <v>0</v>
      </c>
      <c r="BL231" s="19" t="n">
        <v>0</v>
      </c>
      <c r="BM231" s="19" t="n">
        <v>0</v>
      </c>
      <c r="BN231" s="19" t="n">
        <v>0</v>
      </c>
      <c r="BO231" s="19" t="n">
        <v>0</v>
      </c>
      <c r="BP231" s="19" t="n">
        <v>0</v>
      </c>
      <c r="BQ231" s="19" t="n">
        <v>0</v>
      </c>
      <c r="BR231" s="19" t="n">
        <v>0</v>
      </c>
      <c r="BS231" s="19" t="n">
        <v>0</v>
      </c>
      <c r="BT231" s="19" t="n">
        <v>0</v>
      </c>
      <c r="BU231" s="19" t="n">
        <v>0</v>
      </c>
      <c r="BV231" s="19" t="n">
        <v>0</v>
      </c>
      <c r="BW231" s="19" t="n">
        <v>0</v>
      </c>
      <c r="BX231" s="19" t="n">
        <v>0</v>
      </c>
      <c r="BY231" s="19" t="n">
        <v>0</v>
      </c>
      <c r="BZ231" s="19" t="n">
        <v>188.61</v>
      </c>
      <c r="CB231" s="19" t="n">
        <v>13.44</v>
      </c>
      <c r="CD231" s="19" t="n">
        <v>0</v>
      </c>
      <c r="CE231" s="19" t="n">
        <v>0</v>
      </c>
      <c r="CF231" s="19" t="n">
        <v>0</v>
      </c>
      <c r="CG231" s="19" t="n">
        <v>0</v>
      </c>
      <c r="CH231" s="19" t="n">
        <v>0</v>
      </c>
      <c r="CI231" s="19" t="n">
        <v>0</v>
      </c>
    </row>
    <row r="232" s="21" customFormat="true" ht="15" hidden="false" customHeight="false" outlineLevel="0" collapsed="false">
      <c r="A232" s="21" t="str">
        <f aca="false">"-"</f>
        <v>-</v>
      </c>
      <c r="B232" s="21" t="s">
        <v>87</v>
      </c>
      <c r="C232" s="22" t="str">
        <f aca="false">"80"</f>
        <v>80</v>
      </c>
      <c r="D232" s="22" t="n">
        <v>5.29</v>
      </c>
      <c r="E232" s="22" t="n">
        <v>0.53</v>
      </c>
      <c r="F232" s="22" t="n">
        <v>37.52</v>
      </c>
      <c r="G232" s="22" t="n">
        <v>179.1208</v>
      </c>
      <c r="H232" s="21" t="n">
        <v>0</v>
      </c>
      <c r="I232" s="21" t="n">
        <v>0</v>
      </c>
      <c r="J232" s="21" t="n">
        <v>0</v>
      </c>
      <c r="K232" s="21" t="n">
        <v>0</v>
      </c>
      <c r="L232" s="21" t="n">
        <v>0.88</v>
      </c>
      <c r="M232" s="21" t="n">
        <v>36.48</v>
      </c>
      <c r="N232" s="21" t="n">
        <v>0.16</v>
      </c>
      <c r="O232" s="21" t="n">
        <v>0</v>
      </c>
      <c r="P232" s="21" t="n">
        <v>0</v>
      </c>
      <c r="Q232" s="21" t="n">
        <v>0</v>
      </c>
      <c r="R232" s="21" t="n">
        <v>1.44</v>
      </c>
      <c r="S232" s="21" t="n">
        <v>0</v>
      </c>
      <c r="T232" s="21" t="n">
        <v>0</v>
      </c>
      <c r="U232" s="21" t="n">
        <v>0</v>
      </c>
      <c r="V232" s="21" t="n">
        <v>0</v>
      </c>
      <c r="W232" s="21" t="n">
        <v>0</v>
      </c>
      <c r="X232" s="21" t="n">
        <v>0</v>
      </c>
      <c r="Y232" s="21" t="n">
        <v>0</v>
      </c>
      <c r="Z232" s="21" t="n">
        <v>0</v>
      </c>
      <c r="AA232" s="21" t="n">
        <v>0</v>
      </c>
      <c r="AB232" s="21" t="n">
        <v>0</v>
      </c>
      <c r="AC232" s="21" t="n">
        <v>0</v>
      </c>
      <c r="AD232" s="21" t="n">
        <v>0</v>
      </c>
      <c r="AE232" s="21" t="n">
        <v>0</v>
      </c>
      <c r="AF232" s="21" t="n">
        <v>0</v>
      </c>
      <c r="AG232" s="21" t="n">
        <v>0</v>
      </c>
      <c r="AH232" s="21" t="n">
        <v>0</v>
      </c>
      <c r="AI232" s="21" t="n">
        <v>255.43</v>
      </c>
      <c r="AJ232" s="21" t="n">
        <v>265.87</v>
      </c>
      <c r="AK232" s="21" t="n">
        <v>407.16</v>
      </c>
      <c r="AL232" s="21" t="n">
        <v>135.02</v>
      </c>
      <c r="AM232" s="21" t="n">
        <v>80.04</v>
      </c>
      <c r="AN232" s="21" t="n">
        <v>160.08</v>
      </c>
      <c r="AO232" s="21" t="n">
        <v>60.55</v>
      </c>
      <c r="AP232" s="21" t="n">
        <v>289.54</v>
      </c>
      <c r="AQ232" s="21" t="n">
        <v>179.57</v>
      </c>
      <c r="AR232" s="21" t="n">
        <v>250.56</v>
      </c>
      <c r="AS232" s="21" t="n">
        <v>206.71</v>
      </c>
      <c r="AT232" s="21" t="n">
        <v>108.58</v>
      </c>
      <c r="AU232" s="21" t="n">
        <v>192.1</v>
      </c>
      <c r="AV232" s="21" t="n">
        <v>1606.37</v>
      </c>
      <c r="AW232" s="21" t="n">
        <v>0</v>
      </c>
      <c r="AX232" s="21" t="n">
        <v>523.39</v>
      </c>
      <c r="AY232" s="21" t="n">
        <v>227.59</v>
      </c>
      <c r="AZ232" s="21" t="n">
        <v>151.03</v>
      </c>
      <c r="BA232" s="21" t="n">
        <v>119.71</v>
      </c>
      <c r="BB232" s="21" t="n">
        <v>0</v>
      </c>
      <c r="BC232" s="21" t="n">
        <v>0</v>
      </c>
      <c r="BD232" s="21" t="n">
        <v>0</v>
      </c>
      <c r="BE232" s="21" t="n">
        <v>0</v>
      </c>
      <c r="BF232" s="21" t="n">
        <v>0</v>
      </c>
      <c r="BG232" s="21" t="n">
        <v>0</v>
      </c>
      <c r="BH232" s="21" t="n">
        <v>0</v>
      </c>
      <c r="BI232" s="21" t="n">
        <v>0.06</v>
      </c>
      <c r="BJ232" s="21" t="n">
        <v>0</v>
      </c>
      <c r="BK232" s="21" t="n">
        <v>0.01</v>
      </c>
      <c r="BL232" s="21" t="n">
        <v>0</v>
      </c>
      <c r="BM232" s="21" t="n">
        <v>0</v>
      </c>
      <c r="BN232" s="21" t="n">
        <v>0</v>
      </c>
      <c r="BO232" s="21" t="n">
        <v>0</v>
      </c>
      <c r="BP232" s="21" t="n">
        <v>0.01</v>
      </c>
      <c r="BQ232" s="21" t="n">
        <v>0.05</v>
      </c>
      <c r="BR232" s="21" t="n">
        <v>0</v>
      </c>
      <c r="BS232" s="21" t="n">
        <v>0</v>
      </c>
      <c r="BT232" s="21" t="n">
        <v>0.22</v>
      </c>
      <c r="BU232" s="21" t="n">
        <v>0.01</v>
      </c>
      <c r="BV232" s="21" t="n">
        <v>0</v>
      </c>
      <c r="BW232" s="21" t="n">
        <v>0</v>
      </c>
      <c r="BX232" s="21" t="n">
        <v>0</v>
      </c>
      <c r="BY232" s="21" t="n">
        <v>0</v>
      </c>
      <c r="BZ232" s="21" t="n">
        <v>31.28</v>
      </c>
      <c r="CB232" s="21" t="n">
        <v>0</v>
      </c>
      <c r="CD232" s="21" t="n">
        <v>0</v>
      </c>
      <c r="CE232" s="21" t="n">
        <v>0</v>
      </c>
      <c r="CF232" s="21" t="n">
        <v>0</v>
      </c>
      <c r="CG232" s="21" t="n">
        <v>0</v>
      </c>
      <c r="CH232" s="21" t="n">
        <v>0</v>
      </c>
      <c r="CI232" s="21" t="n">
        <v>0</v>
      </c>
    </row>
    <row r="233" s="23" customFormat="true" ht="14.25" hidden="false" customHeight="false" outlineLevel="0" collapsed="false">
      <c r="B233" s="23" t="s">
        <v>88</v>
      </c>
      <c r="C233" s="24"/>
      <c r="D233" s="24" t="n">
        <v>22.85</v>
      </c>
      <c r="E233" s="24" t="n">
        <v>14.79</v>
      </c>
      <c r="F233" s="24" t="n">
        <v>103.03</v>
      </c>
      <c r="G233" s="24" t="n">
        <v>633.78</v>
      </c>
      <c r="H233" s="23" t="n">
        <v>8.77</v>
      </c>
      <c r="I233" s="23" t="n">
        <v>0.09</v>
      </c>
      <c r="J233" s="23" t="n">
        <v>0</v>
      </c>
      <c r="K233" s="23" t="n">
        <v>0</v>
      </c>
      <c r="L233" s="23" t="n">
        <v>26.02</v>
      </c>
      <c r="M233" s="23" t="n">
        <v>73.52</v>
      </c>
      <c r="N233" s="23" t="n">
        <v>3.49</v>
      </c>
      <c r="O233" s="23" t="n">
        <v>0</v>
      </c>
      <c r="P233" s="23" t="n">
        <v>0</v>
      </c>
      <c r="Q233" s="23" t="n">
        <v>0.67</v>
      </c>
      <c r="R233" s="23" t="n">
        <v>5.42</v>
      </c>
      <c r="S233" s="23" t="n">
        <v>588.91</v>
      </c>
      <c r="T233" s="23" t="n">
        <v>468.06</v>
      </c>
      <c r="U233" s="23" t="n">
        <v>402.53</v>
      </c>
      <c r="V233" s="23" t="n">
        <v>94.96</v>
      </c>
      <c r="W233" s="23" t="n">
        <v>411.51</v>
      </c>
      <c r="X233" s="23" t="n">
        <v>2.6</v>
      </c>
      <c r="Y233" s="23" t="n">
        <v>66.87</v>
      </c>
      <c r="Z233" s="23" t="n">
        <v>62.83</v>
      </c>
      <c r="AA233" s="23" t="n">
        <v>104.1</v>
      </c>
      <c r="AB233" s="23" t="n">
        <v>0.3</v>
      </c>
      <c r="AC233" s="23" t="n">
        <v>0.26</v>
      </c>
      <c r="AD233" s="23" t="n">
        <v>0.35</v>
      </c>
      <c r="AE233" s="23" t="n">
        <v>1.07</v>
      </c>
      <c r="AF233" s="23" t="n">
        <v>5.94</v>
      </c>
      <c r="AG233" s="23" t="n">
        <v>1.25</v>
      </c>
      <c r="AH233" s="23" t="n">
        <v>0</v>
      </c>
      <c r="AI233" s="23" t="n">
        <v>915.57</v>
      </c>
      <c r="AJ233" s="23" t="n">
        <v>841.83</v>
      </c>
      <c r="AK233" s="23" t="n">
        <v>1908.89</v>
      </c>
      <c r="AL233" s="23" t="n">
        <v>746.96</v>
      </c>
      <c r="AM233" s="23" t="n">
        <v>406.47</v>
      </c>
      <c r="AN233" s="23" t="n">
        <v>658.76</v>
      </c>
      <c r="AO233" s="23" t="n">
        <v>311.25</v>
      </c>
      <c r="AP233" s="23" t="n">
        <v>966.14</v>
      </c>
      <c r="AQ233" s="23" t="n">
        <v>924.3</v>
      </c>
      <c r="AR233" s="23" t="n">
        <v>629.18</v>
      </c>
      <c r="AS233" s="23" t="n">
        <v>820.49</v>
      </c>
      <c r="AT233" s="23" t="n">
        <v>365.58</v>
      </c>
      <c r="AU233" s="23" t="n">
        <v>444.3</v>
      </c>
      <c r="AV233" s="23" t="n">
        <v>3676.19</v>
      </c>
      <c r="AW233" s="23" t="n">
        <v>1.28</v>
      </c>
      <c r="AX233" s="23" t="n">
        <v>1402.46</v>
      </c>
      <c r="AY233" s="23" t="n">
        <v>830.59</v>
      </c>
      <c r="AZ233" s="23" t="n">
        <v>770.81</v>
      </c>
      <c r="BA233" s="23" t="n">
        <v>281.91</v>
      </c>
      <c r="BB233" s="23" t="n">
        <v>0.1</v>
      </c>
      <c r="BC233" s="23" t="n">
        <v>0.06</v>
      </c>
      <c r="BD233" s="23" t="n">
        <v>0.08</v>
      </c>
      <c r="BE233" s="23" t="n">
        <v>0.22</v>
      </c>
      <c r="BF233" s="23" t="n">
        <v>0.25</v>
      </c>
      <c r="BG233" s="23" t="n">
        <v>0.81</v>
      </c>
      <c r="BH233" s="23" t="n">
        <v>0.06</v>
      </c>
      <c r="BI233" s="23" t="n">
        <v>2.04</v>
      </c>
      <c r="BJ233" s="23" t="n">
        <v>0.02</v>
      </c>
      <c r="BK233" s="23" t="n">
        <v>0.53</v>
      </c>
      <c r="BL233" s="23" t="n">
        <v>0.03</v>
      </c>
      <c r="BM233" s="23" t="n">
        <v>0.02</v>
      </c>
      <c r="BN233" s="23" t="n">
        <v>0</v>
      </c>
      <c r="BO233" s="23" t="n">
        <v>0.13</v>
      </c>
      <c r="BP233" s="23" t="n">
        <v>0.2</v>
      </c>
      <c r="BQ233" s="23" t="n">
        <v>1.79</v>
      </c>
      <c r="BR233" s="23" t="n">
        <v>0</v>
      </c>
      <c r="BS233" s="23" t="n">
        <v>0</v>
      </c>
      <c r="BT233" s="23" t="n">
        <v>1.51</v>
      </c>
      <c r="BU233" s="23" t="n">
        <v>0.03</v>
      </c>
      <c r="BV233" s="23" t="n">
        <v>0</v>
      </c>
      <c r="BW233" s="23" t="n">
        <v>0</v>
      </c>
      <c r="BX233" s="23" t="n">
        <v>0</v>
      </c>
      <c r="BY233" s="23" t="n">
        <v>0</v>
      </c>
      <c r="BZ233" s="23" t="n">
        <v>406.57</v>
      </c>
      <c r="CA233" s="23" t="n">
        <f aca="false">$G$233/$G$243*100</f>
        <v>37.4595368504301</v>
      </c>
      <c r="CB233" s="23" t="n">
        <v>77.34</v>
      </c>
      <c r="CD233" s="23" t="n">
        <v>0</v>
      </c>
      <c r="CE233" s="23" t="n">
        <v>0</v>
      </c>
      <c r="CF233" s="23" t="n">
        <v>0</v>
      </c>
      <c r="CG233" s="23" t="n">
        <v>0</v>
      </c>
      <c r="CH233" s="23" t="n">
        <v>0</v>
      </c>
      <c r="CI233" s="23" t="n">
        <v>0</v>
      </c>
    </row>
    <row r="234" s="13" customFormat="true" ht="15" hidden="false" customHeight="false" outlineLevel="0" collapsed="false">
      <c r="B234" s="13" t="s">
        <v>89</v>
      </c>
      <c r="C234" s="18"/>
      <c r="D234" s="18"/>
      <c r="E234" s="18"/>
      <c r="F234" s="18"/>
      <c r="G234" s="18"/>
    </row>
    <row r="235" s="19" customFormat="true" ht="15" hidden="false" customHeight="false" outlineLevel="0" collapsed="false">
      <c r="A235" s="19" t="str">
        <f aca="false">"43"</f>
        <v>43</v>
      </c>
      <c r="B235" s="19" t="s">
        <v>206</v>
      </c>
      <c r="C235" s="20" t="str">
        <f aca="false">"100"</f>
        <v>100</v>
      </c>
      <c r="D235" s="20" t="n">
        <v>1.53</v>
      </c>
      <c r="E235" s="20" t="n">
        <v>4.98</v>
      </c>
      <c r="F235" s="20" t="n">
        <v>11.08</v>
      </c>
      <c r="G235" s="20" t="n">
        <v>90.658722</v>
      </c>
      <c r="H235" s="19" t="n">
        <v>0.63</v>
      </c>
      <c r="I235" s="19" t="n">
        <v>3.25</v>
      </c>
      <c r="J235" s="19" t="n">
        <v>0.63</v>
      </c>
      <c r="K235" s="19" t="n">
        <v>0</v>
      </c>
      <c r="L235" s="19" t="n">
        <v>9.17</v>
      </c>
      <c r="M235" s="19" t="n">
        <v>0.1</v>
      </c>
      <c r="N235" s="19" t="n">
        <v>1.81</v>
      </c>
      <c r="O235" s="19" t="n">
        <v>0</v>
      </c>
      <c r="P235" s="19" t="n">
        <v>0</v>
      </c>
      <c r="Q235" s="19" t="n">
        <v>0.26</v>
      </c>
      <c r="R235" s="19" t="n">
        <v>0.65</v>
      </c>
      <c r="S235" s="19" t="n">
        <v>12.38</v>
      </c>
      <c r="T235" s="19" t="n">
        <v>253.97</v>
      </c>
      <c r="U235" s="19" t="n">
        <v>40.22</v>
      </c>
      <c r="V235" s="19" t="n">
        <v>16.48</v>
      </c>
      <c r="W235" s="19" t="n">
        <v>30.03</v>
      </c>
      <c r="X235" s="19" t="n">
        <v>0.55</v>
      </c>
      <c r="Y235" s="19" t="n">
        <v>0</v>
      </c>
      <c r="Z235" s="19" t="n">
        <v>1309.08</v>
      </c>
      <c r="AA235" s="19" t="n">
        <v>222.37</v>
      </c>
      <c r="AB235" s="19" t="n">
        <v>2.32</v>
      </c>
      <c r="AC235" s="19" t="n">
        <v>0.03</v>
      </c>
      <c r="AD235" s="19" t="n">
        <v>0.04</v>
      </c>
      <c r="AE235" s="19" t="n">
        <v>0.65</v>
      </c>
      <c r="AF235" s="19" t="n">
        <v>0.83</v>
      </c>
      <c r="AG235" s="19" t="n">
        <v>35.38</v>
      </c>
      <c r="AH235" s="19" t="n">
        <v>0</v>
      </c>
      <c r="AI235" s="19" t="n">
        <v>49.54</v>
      </c>
      <c r="AJ235" s="19" t="n">
        <v>42.48</v>
      </c>
      <c r="AK235" s="19" t="n">
        <v>54.29</v>
      </c>
      <c r="AL235" s="19" t="n">
        <v>51.32</v>
      </c>
      <c r="AM235" s="19" t="n">
        <v>18</v>
      </c>
      <c r="AN235" s="19" t="n">
        <v>38.29</v>
      </c>
      <c r="AO235" s="19" t="n">
        <v>8.6</v>
      </c>
      <c r="AP235" s="19" t="n">
        <v>46.7</v>
      </c>
      <c r="AQ235" s="19" t="n">
        <v>60.14</v>
      </c>
      <c r="AR235" s="19" t="n">
        <v>70.23</v>
      </c>
      <c r="AS235" s="19" t="n">
        <v>147.72</v>
      </c>
      <c r="AT235" s="19" t="n">
        <v>23.19</v>
      </c>
      <c r="AU235" s="19" t="n">
        <v>39.51</v>
      </c>
      <c r="AV235" s="19" t="n">
        <v>238.24</v>
      </c>
      <c r="AW235" s="19" t="n">
        <v>0</v>
      </c>
      <c r="AX235" s="19" t="n">
        <v>48.91</v>
      </c>
      <c r="AY235" s="19" t="n">
        <v>49.24</v>
      </c>
      <c r="AZ235" s="19" t="n">
        <v>40.65</v>
      </c>
      <c r="BA235" s="19" t="n">
        <v>16.78</v>
      </c>
      <c r="BB235" s="19" t="n">
        <v>0</v>
      </c>
      <c r="BC235" s="19" t="n">
        <v>0</v>
      </c>
      <c r="BD235" s="19" t="n">
        <v>0</v>
      </c>
      <c r="BE235" s="19" t="n">
        <v>0</v>
      </c>
      <c r="BF235" s="19" t="n">
        <v>0</v>
      </c>
      <c r="BG235" s="19" t="n">
        <v>0</v>
      </c>
      <c r="BH235" s="19" t="n">
        <v>0</v>
      </c>
      <c r="BI235" s="19" t="n">
        <v>0.3</v>
      </c>
      <c r="BJ235" s="19" t="n">
        <v>0</v>
      </c>
      <c r="BK235" s="19" t="n">
        <v>0.2</v>
      </c>
      <c r="BL235" s="19" t="n">
        <v>0.01</v>
      </c>
      <c r="BM235" s="19" t="n">
        <v>0.03</v>
      </c>
      <c r="BN235" s="19" t="n">
        <v>0</v>
      </c>
      <c r="BO235" s="19" t="n">
        <v>0</v>
      </c>
      <c r="BP235" s="19" t="n">
        <v>0</v>
      </c>
      <c r="BQ235" s="19" t="n">
        <v>1.16</v>
      </c>
      <c r="BR235" s="19" t="n">
        <v>0</v>
      </c>
      <c r="BS235" s="19" t="n">
        <v>0</v>
      </c>
      <c r="BT235" s="19" t="n">
        <v>2.89</v>
      </c>
      <c r="BU235" s="19" t="n">
        <v>0</v>
      </c>
      <c r="BV235" s="19" t="n">
        <v>0</v>
      </c>
      <c r="BW235" s="19" t="n">
        <v>0</v>
      </c>
      <c r="BX235" s="19" t="n">
        <v>0</v>
      </c>
      <c r="BY235" s="19" t="n">
        <v>0</v>
      </c>
      <c r="BZ235" s="19" t="n">
        <v>81.11</v>
      </c>
      <c r="CB235" s="19" t="n">
        <v>50.24</v>
      </c>
      <c r="CD235" s="19" t="n">
        <v>0</v>
      </c>
      <c r="CE235" s="19" t="n">
        <v>0</v>
      </c>
      <c r="CF235" s="19" t="n">
        <v>0</v>
      </c>
      <c r="CG235" s="19" t="n">
        <v>0</v>
      </c>
      <c r="CH235" s="19" t="n">
        <v>0</v>
      </c>
      <c r="CI235" s="19" t="n">
        <v>0</v>
      </c>
    </row>
    <row r="236" s="19" customFormat="true" ht="15" hidden="false" customHeight="false" outlineLevel="0" collapsed="false">
      <c r="A236" s="19" t="str">
        <f aca="false">"139"</f>
        <v>139</v>
      </c>
      <c r="B236" s="19" t="s">
        <v>91</v>
      </c>
      <c r="C236" s="20" t="str">
        <f aca="false">"250"</f>
        <v>250</v>
      </c>
      <c r="D236" s="20" t="n">
        <v>5.36</v>
      </c>
      <c r="E236" s="20" t="n">
        <v>4.67</v>
      </c>
      <c r="F236" s="20" t="n">
        <v>22.28</v>
      </c>
      <c r="G236" s="20" t="n">
        <v>147.262359</v>
      </c>
      <c r="H236" s="19" t="n">
        <v>2.77</v>
      </c>
      <c r="I236" s="19" t="n">
        <v>0.13</v>
      </c>
      <c r="J236" s="19" t="n">
        <v>2.77</v>
      </c>
      <c r="K236" s="19" t="n">
        <v>0</v>
      </c>
      <c r="L236" s="19" t="n">
        <v>3.21</v>
      </c>
      <c r="M236" s="19" t="n">
        <v>15.69</v>
      </c>
      <c r="N236" s="19" t="n">
        <v>3.39</v>
      </c>
      <c r="O236" s="19" t="n">
        <v>0</v>
      </c>
      <c r="P236" s="19" t="n">
        <v>0</v>
      </c>
      <c r="Q236" s="19" t="n">
        <v>0.15</v>
      </c>
      <c r="R236" s="19" t="n">
        <v>2.39</v>
      </c>
      <c r="S236" s="19" t="n">
        <v>396.34</v>
      </c>
      <c r="T236" s="19" t="n">
        <v>501.92</v>
      </c>
      <c r="U236" s="19" t="n">
        <v>43.43</v>
      </c>
      <c r="V236" s="19" t="n">
        <v>38.4</v>
      </c>
      <c r="W236" s="19" t="n">
        <v>102.85</v>
      </c>
      <c r="X236" s="19" t="n">
        <v>1.99</v>
      </c>
      <c r="Y236" s="19" t="n">
        <v>29.5</v>
      </c>
      <c r="Z236" s="19" t="n">
        <v>1229.4</v>
      </c>
      <c r="AA236" s="19" t="n">
        <v>257.05</v>
      </c>
      <c r="AB236" s="19" t="n">
        <v>0.35</v>
      </c>
      <c r="AC236" s="19" t="n">
        <v>0.2</v>
      </c>
      <c r="AD236" s="19" t="n">
        <v>0.07</v>
      </c>
      <c r="AE236" s="19" t="n">
        <v>1.04</v>
      </c>
      <c r="AF236" s="19" t="n">
        <v>2.41</v>
      </c>
      <c r="AG236" s="19" t="n">
        <v>5.8</v>
      </c>
      <c r="AH236" s="19" t="n">
        <v>0</v>
      </c>
      <c r="AI236" s="19" t="n">
        <v>215.73</v>
      </c>
      <c r="AJ236" s="19" t="n">
        <v>237.92</v>
      </c>
      <c r="AK236" s="19" t="n">
        <v>354.69</v>
      </c>
      <c r="AL236" s="19" t="n">
        <v>338.46</v>
      </c>
      <c r="AM236" s="19" t="n">
        <v>46.53</v>
      </c>
      <c r="AN236" s="19" t="n">
        <v>188.94</v>
      </c>
      <c r="AO236" s="19" t="n">
        <v>62.9</v>
      </c>
      <c r="AP236" s="19" t="n">
        <v>222.45</v>
      </c>
      <c r="AQ236" s="19" t="n">
        <v>212.72</v>
      </c>
      <c r="AR236" s="19" t="n">
        <v>400.05</v>
      </c>
      <c r="AS236" s="19" t="n">
        <v>486.41</v>
      </c>
      <c r="AT236" s="19" t="n">
        <v>99.55</v>
      </c>
      <c r="AU236" s="19" t="n">
        <v>210.01</v>
      </c>
      <c r="AV236" s="19" t="n">
        <v>757.52</v>
      </c>
      <c r="AW236" s="19" t="n">
        <v>1.67</v>
      </c>
      <c r="AX236" s="19" t="n">
        <v>148.6</v>
      </c>
      <c r="AY236" s="19" t="n">
        <v>182.33</v>
      </c>
      <c r="AZ236" s="19" t="n">
        <v>153.04</v>
      </c>
      <c r="BA236" s="19" t="n">
        <v>56.89</v>
      </c>
      <c r="BB236" s="19" t="n">
        <v>0.19</v>
      </c>
      <c r="BC236" s="19" t="n">
        <v>0.05</v>
      </c>
      <c r="BD236" s="19" t="n">
        <v>0.04</v>
      </c>
      <c r="BE236" s="19" t="n">
        <v>0.1</v>
      </c>
      <c r="BF236" s="19" t="n">
        <v>0.13</v>
      </c>
      <c r="BG236" s="19" t="n">
        <v>0.43</v>
      </c>
      <c r="BH236" s="19" t="n">
        <v>0</v>
      </c>
      <c r="BI236" s="19" t="n">
        <v>1.35</v>
      </c>
      <c r="BJ236" s="19" t="n">
        <v>0</v>
      </c>
      <c r="BK236" s="19" t="n">
        <v>0.41</v>
      </c>
      <c r="BL236" s="19" t="n">
        <v>0</v>
      </c>
      <c r="BM236" s="19" t="n">
        <v>0</v>
      </c>
      <c r="BN236" s="19" t="n">
        <v>0</v>
      </c>
      <c r="BO236" s="19" t="n">
        <v>0</v>
      </c>
      <c r="BP236" s="19" t="n">
        <v>0.15</v>
      </c>
      <c r="BQ236" s="19" t="n">
        <v>1.63</v>
      </c>
      <c r="BR236" s="19" t="n">
        <v>0</v>
      </c>
      <c r="BS236" s="19" t="n">
        <v>0</v>
      </c>
      <c r="BT236" s="19" t="n">
        <v>0.32</v>
      </c>
      <c r="BU236" s="19" t="n">
        <v>0.03</v>
      </c>
      <c r="BV236" s="19" t="n">
        <v>0</v>
      </c>
      <c r="BW236" s="19" t="n">
        <v>0</v>
      </c>
      <c r="BX236" s="19" t="n">
        <v>0</v>
      </c>
      <c r="BY236" s="19" t="n">
        <v>0</v>
      </c>
      <c r="BZ236" s="19" t="n">
        <v>242.87</v>
      </c>
      <c r="CB236" s="19" t="n">
        <v>229.59</v>
      </c>
      <c r="CD236" s="19" t="n">
        <v>0</v>
      </c>
      <c r="CE236" s="19" t="n">
        <v>0</v>
      </c>
      <c r="CF236" s="19" t="n">
        <v>0</v>
      </c>
      <c r="CG236" s="19" t="n">
        <v>0</v>
      </c>
      <c r="CH236" s="19" t="n">
        <v>0</v>
      </c>
      <c r="CI236" s="19" t="n">
        <v>0</v>
      </c>
    </row>
    <row r="237" s="19" customFormat="true" ht="15" hidden="false" customHeight="false" outlineLevel="0" collapsed="false">
      <c r="A237" s="19" t="str">
        <f aca="false">"Фирм"</f>
        <v>Фирм</v>
      </c>
      <c r="B237" s="19" t="s">
        <v>207</v>
      </c>
      <c r="C237" s="20" t="str">
        <f aca="false">"100"</f>
        <v>100</v>
      </c>
      <c r="D237" s="20" t="n">
        <v>15.32</v>
      </c>
      <c r="E237" s="20" t="n">
        <v>14.96</v>
      </c>
      <c r="F237" s="20" t="n">
        <v>14.8</v>
      </c>
      <c r="G237" s="20" t="n">
        <v>254.885144444444</v>
      </c>
      <c r="H237" s="19" t="n">
        <v>4.66</v>
      </c>
      <c r="I237" s="19" t="n">
        <v>3.9</v>
      </c>
      <c r="J237" s="19" t="n">
        <v>0.03</v>
      </c>
      <c r="K237" s="19" t="n">
        <v>0</v>
      </c>
      <c r="L237" s="19" t="n">
        <v>1.83</v>
      </c>
      <c r="M237" s="19" t="n">
        <v>12.21</v>
      </c>
      <c r="N237" s="19" t="n">
        <v>0.76</v>
      </c>
      <c r="O237" s="19" t="n">
        <v>0</v>
      </c>
      <c r="P237" s="19" t="n">
        <v>0</v>
      </c>
      <c r="Q237" s="19" t="n">
        <v>0.14</v>
      </c>
      <c r="R237" s="19" t="n">
        <v>2.15</v>
      </c>
      <c r="S237" s="19" t="n">
        <v>381.79</v>
      </c>
      <c r="T237" s="19" t="n">
        <v>170.67</v>
      </c>
      <c r="U237" s="19" t="n">
        <v>40.95</v>
      </c>
      <c r="V237" s="19" t="n">
        <v>22.72</v>
      </c>
      <c r="W237" s="19" t="n">
        <v>148.2</v>
      </c>
      <c r="X237" s="19" t="n">
        <v>1.55</v>
      </c>
      <c r="Y237" s="19" t="n">
        <v>36.28</v>
      </c>
      <c r="Z237" s="19" t="n">
        <v>8.57</v>
      </c>
      <c r="AA237" s="19" t="n">
        <v>62.57</v>
      </c>
      <c r="AB237" s="19" t="n">
        <v>3.42</v>
      </c>
      <c r="AC237" s="19" t="n">
        <v>0.08</v>
      </c>
      <c r="AD237" s="19" t="n">
        <v>0.14</v>
      </c>
      <c r="AE237" s="19" t="n">
        <v>5.55</v>
      </c>
      <c r="AF237" s="19" t="n">
        <v>10.85</v>
      </c>
      <c r="AG237" s="19" t="n">
        <v>0.96</v>
      </c>
      <c r="AH237" s="19" t="n">
        <v>0</v>
      </c>
      <c r="AI237" s="19" t="n">
        <v>725.76</v>
      </c>
      <c r="AJ237" s="19" t="n">
        <v>791.68</v>
      </c>
      <c r="AK237" s="19" t="n">
        <v>1213.99</v>
      </c>
      <c r="AL237" s="19" t="n">
        <v>1421.61</v>
      </c>
      <c r="AM237" s="19" t="n">
        <v>363.06</v>
      </c>
      <c r="AN237" s="19" t="n">
        <v>689.27</v>
      </c>
      <c r="AO237" s="19" t="n">
        <v>9.79</v>
      </c>
      <c r="AP237" s="19" t="n">
        <v>707.36</v>
      </c>
      <c r="AQ237" s="19" t="n">
        <v>29.03</v>
      </c>
      <c r="AR237" s="19" t="n">
        <v>40.51</v>
      </c>
      <c r="AS237" s="19" t="n">
        <v>33.42</v>
      </c>
      <c r="AT237" s="19" t="n">
        <v>369.81</v>
      </c>
      <c r="AU237" s="19" t="n">
        <v>31.05</v>
      </c>
      <c r="AV237" s="19" t="n">
        <v>259.66</v>
      </c>
      <c r="AW237" s="19" t="n">
        <v>30.38</v>
      </c>
      <c r="AX237" s="19" t="n">
        <v>84.6</v>
      </c>
      <c r="AY237" s="19" t="n">
        <v>36.79</v>
      </c>
      <c r="AZ237" s="19" t="n">
        <v>478.72</v>
      </c>
      <c r="BA237" s="19" t="n">
        <v>178.11</v>
      </c>
      <c r="BB237" s="19" t="n">
        <v>0</v>
      </c>
      <c r="BC237" s="19" t="n">
        <v>0</v>
      </c>
      <c r="BD237" s="19" t="n">
        <v>0</v>
      </c>
      <c r="BE237" s="19" t="n">
        <v>0</v>
      </c>
      <c r="BF237" s="19" t="n">
        <v>0</v>
      </c>
      <c r="BG237" s="19" t="n">
        <v>0</v>
      </c>
      <c r="BH237" s="19" t="n">
        <v>0.02</v>
      </c>
      <c r="BI237" s="19" t="n">
        <v>0.27</v>
      </c>
      <c r="BJ237" s="19" t="n">
        <v>0.01</v>
      </c>
      <c r="BK237" s="19" t="n">
        <v>0.17</v>
      </c>
      <c r="BL237" s="19" t="n">
        <v>0.01</v>
      </c>
      <c r="BM237" s="19" t="n">
        <v>0.03</v>
      </c>
      <c r="BN237" s="19" t="n">
        <v>0</v>
      </c>
      <c r="BO237" s="19" t="n">
        <v>0</v>
      </c>
      <c r="BP237" s="19" t="n">
        <v>0</v>
      </c>
      <c r="BQ237" s="19" t="n">
        <v>1</v>
      </c>
      <c r="BR237" s="19" t="n">
        <v>0</v>
      </c>
      <c r="BS237" s="19" t="n">
        <v>0</v>
      </c>
      <c r="BT237" s="19" t="n">
        <v>2.51</v>
      </c>
      <c r="BU237" s="19" t="n">
        <v>0</v>
      </c>
      <c r="BV237" s="19" t="n">
        <v>0</v>
      </c>
      <c r="BW237" s="19" t="n">
        <v>0</v>
      </c>
      <c r="BX237" s="19" t="n">
        <v>0</v>
      </c>
      <c r="BY237" s="19" t="n">
        <v>0</v>
      </c>
      <c r="BZ237" s="19" t="n">
        <v>77.51</v>
      </c>
      <c r="CB237" s="19" t="n">
        <v>37.7</v>
      </c>
      <c r="CD237" s="19" t="n">
        <v>0</v>
      </c>
      <c r="CE237" s="19" t="n">
        <v>0</v>
      </c>
      <c r="CF237" s="19" t="n">
        <v>0</v>
      </c>
      <c r="CG237" s="19" t="n">
        <v>0</v>
      </c>
      <c r="CH237" s="19" t="n">
        <v>0</v>
      </c>
      <c r="CI237" s="19" t="n">
        <v>0</v>
      </c>
    </row>
    <row r="238" s="19" customFormat="true" ht="15" hidden="false" customHeight="false" outlineLevel="0" collapsed="false">
      <c r="A238" s="26" t="n">
        <v>516</v>
      </c>
      <c r="B238" s="19" t="s">
        <v>93</v>
      </c>
      <c r="C238" s="20" t="str">
        <f aca="false">"180"</f>
        <v>180</v>
      </c>
      <c r="D238" s="20" t="n">
        <v>6.61</v>
      </c>
      <c r="E238" s="20" t="n">
        <v>4.7</v>
      </c>
      <c r="F238" s="20" t="n">
        <v>41.52</v>
      </c>
      <c r="G238" s="20" t="n">
        <v>234.23019</v>
      </c>
      <c r="H238" s="19" t="n">
        <v>2.81</v>
      </c>
      <c r="I238" s="19" t="n">
        <v>0.13</v>
      </c>
      <c r="J238" s="19" t="n">
        <v>0</v>
      </c>
      <c r="K238" s="19" t="n">
        <v>0</v>
      </c>
      <c r="L238" s="19" t="n">
        <v>1.04</v>
      </c>
      <c r="M238" s="19" t="n">
        <v>38.39</v>
      </c>
      <c r="N238" s="19" t="n">
        <v>2.1</v>
      </c>
      <c r="O238" s="19" t="n">
        <v>0</v>
      </c>
      <c r="P238" s="19" t="n">
        <v>0</v>
      </c>
      <c r="Q238" s="19" t="n">
        <v>0</v>
      </c>
      <c r="R238" s="19" t="n">
        <v>1.21</v>
      </c>
      <c r="S238" s="19" t="n">
        <v>259.75</v>
      </c>
      <c r="T238" s="19" t="n">
        <v>62.66</v>
      </c>
      <c r="U238" s="19" t="n">
        <v>14.26</v>
      </c>
      <c r="V238" s="19" t="n">
        <v>9.25</v>
      </c>
      <c r="W238" s="19" t="n">
        <v>50.78</v>
      </c>
      <c r="X238" s="19" t="n">
        <v>0.94</v>
      </c>
      <c r="Y238" s="19" t="n">
        <v>29.5</v>
      </c>
      <c r="Z238" s="19" t="n">
        <v>16.15</v>
      </c>
      <c r="AA238" s="19" t="n">
        <v>32.65</v>
      </c>
      <c r="AB238" s="19" t="n">
        <v>1</v>
      </c>
      <c r="AC238" s="19" t="n">
        <v>0.07</v>
      </c>
      <c r="AD238" s="19" t="n">
        <v>0.02</v>
      </c>
      <c r="AE238" s="19" t="n">
        <v>0.57</v>
      </c>
      <c r="AF238" s="19" t="n">
        <v>1.84</v>
      </c>
      <c r="AG238" s="19" t="n">
        <v>0</v>
      </c>
      <c r="AH238" s="19" t="n">
        <v>0</v>
      </c>
      <c r="AI238" s="19" t="n">
        <v>286.12</v>
      </c>
      <c r="AJ238" s="19" t="n">
        <v>261.54</v>
      </c>
      <c r="AK238" s="19" t="n">
        <v>490.01</v>
      </c>
      <c r="AL238" s="19" t="n">
        <v>152.75</v>
      </c>
      <c r="AM238" s="19" t="n">
        <v>93.29</v>
      </c>
      <c r="AN238" s="19" t="n">
        <v>189.35</v>
      </c>
      <c r="AO238" s="19" t="n">
        <v>61.73</v>
      </c>
      <c r="AP238" s="19" t="n">
        <v>304.08</v>
      </c>
      <c r="AQ238" s="19" t="n">
        <v>200.94</v>
      </c>
      <c r="AR238" s="19" t="n">
        <v>242.55</v>
      </c>
      <c r="AS238" s="19" t="n">
        <v>207.59</v>
      </c>
      <c r="AT238" s="19" t="n">
        <v>121.94</v>
      </c>
      <c r="AU238" s="19" t="n">
        <v>212.58</v>
      </c>
      <c r="AV238" s="19" t="n">
        <v>1867.96</v>
      </c>
      <c r="AW238" s="19" t="n">
        <v>0</v>
      </c>
      <c r="AX238" s="19" t="n">
        <v>588.55</v>
      </c>
      <c r="AY238" s="19" t="n">
        <v>304.46</v>
      </c>
      <c r="AZ238" s="19" t="n">
        <v>152.66</v>
      </c>
      <c r="BA238" s="19" t="n">
        <v>121.18</v>
      </c>
      <c r="BB238" s="19" t="n">
        <v>0.18</v>
      </c>
      <c r="BC238" s="19" t="n">
        <v>0.04</v>
      </c>
      <c r="BD238" s="19" t="n">
        <v>0.03</v>
      </c>
      <c r="BE238" s="19" t="n">
        <v>0.09</v>
      </c>
      <c r="BF238" s="19" t="n">
        <v>0.11</v>
      </c>
      <c r="BG238" s="19" t="n">
        <v>0.37</v>
      </c>
      <c r="BH238" s="19" t="n">
        <v>0</v>
      </c>
      <c r="BI238" s="19" t="n">
        <v>1.28</v>
      </c>
      <c r="BJ238" s="19" t="n">
        <v>0</v>
      </c>
      <c r="BK238" s="19" t="n">
        <v>0.36</v>
      </c>
      <c r="BL238" s="19" t="n">
        <v>0</v>
      </c>
      <c r="BM238" s="19" t="n">
        <v>0</v>
      </c>
      <c r="BN238" s="19" t="n">
        <v>0</v>
      </c>
      <c r="BO238" s="19" t="n">
        <v>0.04</v>
      </c>
      <c r="BP238" s="19" t="n">
        <v>0.14</v>
      </c>
      <c r="BQ238" s="19" t="n">
        <v>1.09</v>
      </c>
      <c r="BR238" s="19" t="n">
        <v>0</v>
      </c>
      <c r="BS238" s="19" t="n">
        <v>0</v>
      </c>
      <c r="BT238" s="19" t="n">
        <v>0.29</v>
      </c>
      <c r="BU238" s="19" t="n">
        <v>0.01</v>
      </c>
      <c r="BV238" s="19" t="n">
        <v>0</v>
      </c>
      <c r="BW238" s="19" t="n">
        <v>0</v>
      </c>
      <c r="BX238" s="19" t="n">
        <v>0</v>
      </c>
      <c r="BY238" s="19" t="n">
        <v>0</v>
      </c>
      <c r="BZ238" s="19" t="n">
        <v>8.99</v>
      </c>
      <c r="CB238" s="19" t="n">
        <v>32.19</v>
      </c>
      <c r="CD238" s="19" t="n">
        <v>0</v>
      </c>
      <c r="CE238" s="19" t="n">
        <v>0</v>
      </c>
      <c r="CF238" s="19" t="n">
        <v>0</v>
      </c>
      <c r="CG238" s="19" t="n">
        <v>0</v>
      </c>
      <c r="CH238" s="19" t="n">
        <v>0</v>
      </c>
      <c r="CI238" s="19" t="n">
        <v>0</v>
      </c>
    </row>
    <row r="239" s="19" customFormat="true" ht="15" hidden="false" customHeight="false" outlineLevel="0" collapsed="false">
      <c r="A239" s="19" t="str">
        <f aca="false">"-"</f>
        <v>-</v>
      </c>
      <c r="B239" s="19" t="s">
        <v>208</v>
      </c>
      <c r="C239" s="20" t="str">
        <f aca="false">"200"</f>
        <v>200</v>
      </c>
      <c r="D239" s="20" t="n">
        <v>1</v>
      </c>
      <c r="E239" s="20" t="n">
        <v>0.2</v>
      </c>
      <c r="F239" s="20" t="n">
        <v>20.6</v>
      </c>
      <c r="G239" s="20" t="n">
        <v>86.48</v>
      </c>
      <c r="H239" s="19" t="n">
        <v>0</v>
      </c>
      <c r="I239" s="19" t="n">
        <v>0</v>
      </c>
      <c r="J239" s="19" t="n">
        <v>0</v>
      </c>
      <c r="K239" s="19" t="n">
        <v>0</v>
      </c>
      <c r="L239" s="19" t="n">
        <v>19.8</v>
      </c>
      <c r="M239" s="19" t="n">
        <v>0.4</v>
      </c>
      <c r="N239" s="19" t="n">
        <v>0.4</v>
      </c>
      <c r="O239" s="19" t="n">
        <v>0</v>
      </c>
      <c r="P239" s="19" t="n">
        <v>0</v>
      </c>
      <c r="Q239" s="19" t="n">
        <v>1</v>
      </c>
      <c r="R239" s="19" t="n">
        <v>0.6</v>
      </c>
      <c r="S239" s="19" t="n">
        <v>52</v>
      </c>
      <c r="T239" s="19" t="n">
        <v>240</v>
      </c>
      <c r="U239" s="19" t="n">
        <v>14</v>
      </c>
      <c r="V239" s="19" t="n">
        <v>8</v>
      </c>
      <c r="W239" s="19" t="n">
        <v>14</v>
      </c>
      <c r="X239" s="19" t="n">
        <v>2.8</v>
      </c>
      <c r="Y239" s="19" t="n">
        <v>0</v>
      </c>
      <c r="Z239" s="19" t="n">
        <v>0</v>
      </c>
      <c r="AA239" s="19" t="n">
        <v>0</v>
      </c>
      <c r="AB239" s="19" t="n">
        <v>0.2</v>
      </c>
      <c r="AC239" s="19" t="n">
        <v>0.02</v>
      </c>
      <c r="AD239" s="19" t="n">
        <v>0.02</v>
      </c>
      <c r="AE239" s="19" t="n">
        <v>0.2</v>
      </c>
      <c r="AF239" s="19" t="n">
        <v>0.4</v>
      </c>
      <c r="AG239" s="19" t="n">
        <v>4</v>
      </c>
      <c r="AH239" s="19" t="n">
        <v>0.4</v>
      </c>
      <c r="AI239" s="19" t="n">
        <v>0</v>
      </c>
      <c r="AJ239" s="19" t="n">
        <v>0</v>
      </c>
      <c r="AK239" s="19" t="n">
        <v>28</v>
      </c>
      <c r="AL239" s="19" t="n">
        <v>28</v>
      </c>
      <c r="AM239" s="19" t="n">
        <v>4</v>
      </c>
      <c r="AN239" s="19" t="n">
        <v>16</v>
      </c>
      <c r="AO239" s="19" t="n">
        <v>4</v>
      </c>
      <c r="AP239" s="19" t="n">
        <v>14</v>
      </c>
      <c r="AQ239" s="19" t="n">
        <v>26</v>
      </c>
      <c r="AR239" s="19" t="n">
        <v>16</v>
      </c>
      <c r="AS239" s="19" t="n">
        <v>116</v>
      </c>
      <c r="AT239" s="19" t="n">
        <v>10</v>
      </c>
      <c r="AU239" s="19" t="n">
        <v>22</v>
      </c>
      <c r="AV239" s="19" t="n">
        <v>64</v>
      </c>
      <c r="AW239" s="19" t="n">
        <v>0</v>
      </c>
      <c r="AX239" s="19" t="n">
        <v>20</v>
      </c>
      <c r="AY239" s="19" t="n">
        <v>24</v>
      </c>
      <c r="AZ239" s="19" t="n">
        <v>10</v>
      </c>
      <c r="BA239" s="19" t="n">
        <v>8</v>
      </c>
      <c r="BB239" s="19" t="n">
        <v>0</v>
      </c>
      <c r="BC239" s="19" t="n">
        <v>0</v>
      </c>
      <c r="BD239" s="19" t="n">
        <v>0</v>
      </c>
      <c r="BE239" s="19" t="n">
        <v>0</v>
      </c>
      <c r="BF239" s="19" t="n">
        <v>0</v>
      </c>
      <c r="BG239" s="19" t="n">
        <v>0</v>
      </c>
      <c r="BH239" s="19" t="n">
        <v>0</v>
      </c>
      <c r="BI239" s="19" t="n">
        <v>0</v>
      </c>
      <c r="BJ239" s="19" t="n">
        <v>0</v>
      </c>
      <c r="BK239" s="19" t="n">
        <v>0</v>
      </c>
      <c r="BL239" s="19" t="n">
        <v>0</v>
      </c>
      <c r="BM239" s="19" t="n">
        <v>0</v>
      </c>
      <c r="BN239" s="19" t="n">
        <v>0</v>
      </c>
      <c r="BO239" s="19" t="n">
        <v>0</v>
      </c>
      <c r="BP239" s="19" t="n">
        <v>0</v>
      </c>
      <c r="BQ239" s="19" t="n">
        <v>0</v>
      </c>
      <c r="BR239" s="19" t="n">
        <v>0</v>
      </c>
      <c r="BS239" s="19" t="n">
        <v>0</v>
      </c>
      <c r="BT239" s="19" t="n">
        <v>0</v>
      </c>
      <c r="BU239" s="19" t="n">
        <v>0</v>
      </c>
      <c r="BV239" s="19" t="n">
        <v>0</v>
      </c>
      <c r="BW239" s="19" t="n">
        <v>0</v>
      </c>
      <c r="BX239" s="19" t="n">
        <v>0</v>
      </c>
      <c r="BY239" s="19" t="n">
        <v>0</v>
      </c>
      <c r="BZ239" s="19" t="n">
        <v>176.2</v>
      </c>
      <c r="CB239" s="19" t="n">
        <v>0</v>
      </c>
      <c r="CD239" s="19" t="n">
        <v>0</v>
      </c>
      <c r="CE239" s="19" t="n">
        <v>0</v>
      </c>
      <c r="CF239" s="19" t="n">
        <v>0</v>
      </c>
      <c r="CG239" s="19" t="n">
        <v>0</v>
      </c>
      <c r="CH239" s="19" t="n">
        <v>0</v>
      </c>
      <c r="CI239" s="19" t="n">
        <v>0</v>
      </c>
    </row>
    <row r="240" s="19" customFormat="true" ht="15" hidden="false" customHeight="false" outlineLevel="0" collapsed="false">
      <c r="B240" s="19" t="s">
        <v>95</v>
      </c>
      <c r="C240" s="20" t="str">
        <f aca="false">"70"</f>
        <v>70</v>
      </c>
      <c r="D240" s="20" t="n">
        <v>4.53</v>
      </c>
      <c r="E240" s="20" t="n">
        <v>0.82</v>
      </c>
      <c r="F240" s="20" t="n">
        <v>28.61</v>
      </c>
      <c r="G240" s="20" t="n">
        <v>132.65868</v>
      </c>
      <c r="H240" s="19" t="n">
        <v>0.14</v>
      </c>
      <c r="I240" s="19" t="n">
        <v>0</v>
      </c>
      <c r="J240" s="19" t="n">
        <v>0</v>
      </c>
      <c r="K240" s="19" t="n">
        <v>0</v>
      </c>
      <c r="L240" s="19" t="n">
        <v>0.82</v>
      </c>
      <c r="M240" s="19" t="n">
        <v>22.09</v>
      </c>
      <c r="N240" s="19" t="n">
        <v>5.69</v>
      </c>
      <c r="O240" s="19" t="n">
        <v>0</v>
      </c>
      <c r="P240" s="19" t="n">
        <v>0</v>
      </c>
      <c r="Q240" s="19" t="n">
        <v>0.69</v>
      </c>
      <c r="R240" s="19" t="n">
        <v>1.72</v>
      </c>
      <c r="S240" s="19" t="n">
        <v>418.46</v>
      </c>
      <c r="T240" s="19" t="n">
        <v>168.07</v>
      </c>
      <c r="U240" s="19" t="n">
        <v>24.01</v>
      </c>
      <c r="V240" s="19" t="n">
        <v>32.24</v>
      </c>
      <c r="W240" s="19" t="n">
        <v>108.39</v>
      </c>
      <c r="X240" s="19" t="n">
        <v>2.68</v>
      </c>
      <c r="Y240" s="19" t="n">
        <v>0</v>
      </c>
      <c r="Z240" s="19" t="n">
        <v>3.43</v>
      </c>
      <c r="AA240" s="19" t="n">
        <v>0.7</v>
      </c>
      <c r="AB240" s="19" t="n">
        <v>0.98</v>
      </c>
      <c r="AC240" s="19" t="n">
        <v>0.12</v>
      </c>
      <c r="AD240" s="19" t="n">
        <v>0.05</v>
      </c>
      <c r="AE240" s="19" t="n">
        <v>0.48</v>
      </c>
      <c r="AF240" s="19" t="n">
        <v>1.4</v>
      </c>
      <c r="AG240" s="19" t="n">
        <v>0</v>
      </c>
      <c r="AH240" s="19" t="n">
        <v>0</v>
      </c>
      <c r="AI240" s="19" t="n">
        <v>220.89</v>
      </c>
      <c r="AJ240" s="19" t="n">
        <v>170.13</v>
      </c>
      <c r="AK240" s="19" t="n">
        <v>292.92</v>
      </c>
      <c r="AL240" s="19" t="n">
        <v>152.98</v>
      </c>
      <c r="AM240" s="19" t="n">
        <v>63.8</v>
      </c>
      <c r="AN240" s="19" t="n">
        <v>135.83</v>
      </c>
      <c r="AO240" s="19" t="n">
        <v>54.88</v>
      </c>
      <c r="AP240" s="19" t="n">
        <v>254.51</v>
      </c>
      <c r="AQ240" s="19" t="n">
        <v>203.74</v>
      </c>
      <c r="AR240" s="19" t="n">
        <v>199.63</v>
      </c>
      <c r="AS240" s="19" t="n">
        <v>318.3</v>
      </c>
      <c r="AT240" s="19" t="n">
        <v>85.06</v>
      </c>
      <c r="AU240" s="19" t="n">
        <v>212.66</v>
      </c>
      <c r="AV240" s="19" t="n">
        <v>1048.89</v>
      </c>
      <c r="AW240" s="19" t="n">
        <v>0</v>
      </c>
      <c r="AX240" s="19" t="n">
        <v>360.84</v>
      </c>
      <c r="AY240" s="19" t="n">
        <v>199.63</v>
      </c>
      <c r="AZ240" s="19" t="n">
        <v>123.48</v>
      </c>
      <c r="BA240" s="19" t="n">
        <v>89.18</v>
      </c>
      <c r="BB240" s="19" t="n">
        <v>0</v>
      </c>
      <c r="BC240" s="19" t="n">
        <v>0</v>
      </c>
      <c r="BD240" s="19" t="n">
        <v>0</v>
      </c>
      <c r="BE240" s="19" t="n">
        <v>0</v>
      </c>
      <c r="BF240" s="19" t="n">
        <v>0</v>
      </c>
      <c r="BG240" s="19" t="n">
        <v>0</v>
      </c>
      <c r="BH240" s="19" t="n">
        <v>0</v>
      </c>
      <c r="BI240" s="19" t="n">
        <v>0.1</v>
      </c>
      <c r="BJ240" s="19" t="n">
        <v>0</v>
      </c>
      <c r="BK240" s="19" t="n">
        <v>0.01</v>
      </c>
      <c r="BL240" s="19" t="n">
        <v>0.01</v>
      </c>
      <c r="BM240" s="19" t="n">
        <v>0</v>
      </c>
      <c r="BN240" s="19" t="n">
        <v>0</v>
      </c>
      <c r="BO240" s="19" t="n">
        <v>0</v>
      </c>
      <c r="BP240" s="19" t="n">
        <v>0.01</v>
      </c>
      <c r="BQ240" s="19" t="n">
        <v>0.08</v>
      </c>
      <c r="BR240" s="19" t="n">
        <v>0</v>
      </c>
      <c r="BS240" s="19" t="n">
        <v>0</v>
      </c>
      <c r="BT240" s="19" t="n">
        <v>0.33</v>
      </c>
      <c r="BU240" s="19" t="n">
        <v>0.05</v>
      </c>
      <c r="BV240" s="19" t="n">
        <v>0</v>
      </c>
      <c r="BW240" s="19" t="n">
        <v>0</v>
      </c>
      <c r="BX240" s="19" t="n">
        <v>0</v>
      </c>
      <c r="BY240" s="19" t="n">
        <v>0</v>
      </c>
      <c r="BZ240" s="19" t="n">
        <v>32.9</v>
      </c>
      <c r="CB240" s="19" t="n">
        <v>0.57</v>
      </c>
      <c r="CD240" s="19" t="n">
        <v>0</v>
      </c>
      <c r="CE240" s="19" t="n">
        <v>0</v>
      </c>
      <c r="CF240" s="19" t="n">
        <v>0</v>
      </c>
      <c r="CG240" s="19" t="n">
        <v>0</v>
      </c>
      <c r="CH240" s="19" t="n">
        <v>0</v>
      </c>
      <c r="CI240" s="19" t="n">
        <v>0</v>
      </c>
    </row>
    <row r="241" s="21" customFormat="true" ht="15" hidden="false" customHeight="false" outlineLevel="0" collapsed="false">
      <c r="A241" s="21" t="str">
        <f aca="false">"-"</f>
        <v>-</v>
      </c>
      <c r="B241" s="21" t="s">
        <v>87</v>
      </c>
      <c r="C241" s="22" t="str">
        <f aca="false">"50"</f>
        <v>50</v>
      </c>
      <c r="D241" s="22" t="n">
        <v>3.31</v>
      </c>
      <c r="E241" s="22" t="n">
        <v>0.33</v>
      </c>
      <c r="F241" s="22" t="n">
        <v>23.45</v>
      </c>
      <c r="G241" s="22" t="n">
        <v>111.9505</v>
      </c>
      <c r="H241" s="21" t="n">
        <v>0</v>
      </c>
      <c r="I241" s="21" t="n">
        <v>0</v>
      </c>
      <c r="J241" s="21" t="n">
        <v>0</v>
      </c>
      <c r="K241" s="21" t="n">
        <v>0</v>
      </c>
      <c r="L241" s="21" t="n">
        <v>0.55</v>
      </c>
      <c r="M241" s="21" t="n">
        <v>22.8</v>
      </c>
      <c r="N241" s="21" t="n">
        <v>0.1</v>
      </c>
      <c r="O241" s="21" t="n">
        <v>0</v>
      </c>
      <c r="P241" s="21" t="n">
        <v>0</v>
      </c>
      <c r="Q241" s="21" t="n">
        <v>0</v>
      </c>
      <c r="R241" s="21" t="n">
        <v>0.9</v>
      </c>
      <c r="S241" s="21" t="n">
        <v>0</v>
      </c>
      <c r="T241" s="21" t="n">
        <v>0</v>
      </c>
      <c r="U241" s="21" t="n">
        <v>0</v>
      </c>
      <c r="V241" s="21" t="n">
        <v>0</v>
      </c>
      <c r="W241" s="21" t="n">
        <v>0</v>
      </c>
      <c r="X241" s="21" t="n">
        <v>0</v>
      </c>
      <c r="Y241" s="21" t="n">
        <v>0</v>
      </c>
      <c r="Z241" s="21" t="n">
        <v>0</v>
      </c>
      <c r="AA241" s="21" t="n">
        <v>0</v>
      </c>
      <c r="AB241" s="21" t="n">
        <v>0</v>
      </c>
      <c r="AC241" s="21" t="n">
        <v>0</v>
      </c>
      <c r="AD241" s="21" t="n">
        <v>0</v>
      </c>
      <c r="AE241" s="21" t="n">
        <v>0</v>
      </c>
      <c r="AF241" s="21" t="n">
        <v>0</v>
      </c>
      <c r="AG241" s="21" t="n">
        <v>0</v>
      </c>
      <c r="AH241" s="21" t="n">
        <v>0</v>
      </c>
      <c r="AI241" s="21" t="n">
        <v>159.65</v>
      </c>
      <c r="AJ241" s="21" t="n">
        <v>166.17</v>
      </c>
      <c r="AK241" s="21" t="n">
        <v>254.48</v>
      </c>
      <c r="AL241" s="21" t="n">
        <v>84.39</v>
      </c>
      <c r="AM241" s="21" t="n">
        <v>50.03</v>
      </c>
      <c r="AN241" s="21" t="n">
        <v>100.05</v>
      </c>
      <c r="AO241" s="21" t="n">
        <v>37.85</v>
      </c>
      <c r="AP241" s="21" t="n">
        <v>180.96</v>
      </c>
      <c r="AQ241" s="21" t="n">
        <v>112.23</v>
      </c>
      <c r="AR241" s="21" t="n">
        <v>156.6</v>
      </c>
      <c r="AS241" s="21" t="n">
        <v>129.2</v>
      </c>
      <c r="AT241" s="21" t="n">
        <v>67.86</v>
      </c>
      <c r="AU241" s="21" t="n">
        <v>120.06</v>
      </c>
      <c r="AV241" s="21" t="n">
        <v>1003.98</v>
      </c>
      <c r="AW241" s="21" t="n">
        <v>0</v>
      </c>
      <c r="AX241" s="21" t="n">
        <v>327.12</v>
      </c>
      <c r="AY241" s="21" t="n">
        <v>142.25</v>
      </c>
      <c r="AZ241" s="21" t="n">
        <v>94.4</v>
      </c>
      <c r="BA241" s="21" t="n">
        <v>74.82</v>
      </c>
      <c r="BB241" s="21" t="n">
        <v>0</v>
      </c>
      <c r="BC241" s="21" t="n">
        <v>0</v>
      </c>
      <c r="BD241" s="21" t="n">
        <v>0</v>
      </c>
      <c r="BE241" s="21" t="n">
        <v>0</v>
      </c>
      <c r="BF241" s="21" t="n">
        <v>0</v>
      </c>
      <c r="BG241" s="21" t="n">
        <v>0</v>
      </c>
      <c r="BH241" s="21" t="n">
        <v>0</v>
      </c>
      <c r="BI241" s="21" t="n">
        <v>0.04</v>
      </c>
      <c r="BJ241" s="21" t="n">
        <v>0</v>
      </c>
      <c r="BK241" s="21" t="n">
        <v>0</v>
      </c>
      <c r="BL241" s="21" t="n">
        <v>0</v>
      </c>
      <c r="BM241" s="21" t="n">
        <v>0</v>
      </c>
      <c r="BN241" s="21" t="n">
        <v>0</v>
      </c>
      <c r="BO241" s="21" t="n">
        <v>0</v>
      </c>
      <c r="BP241" s="21" t="n">
        <v>0</v>
      </c>
      <c r="BQ241" s="21" t="n">
        <v>0.03</v>
      </c>
      <c r="BR241" s="21" t="n">
        <v>0</v>
      </c>
      <c r="BS241" s="21" t="n">
        <v>0</v>
      </c>
      <c r="BT241" s="21" t="n">
        <v>0.14</v>
      </c>
      <c r="BU241" s="21" t="n">
        <v>0.01</v>
      </c>
      <c r="BV241" s="21" t="n">
        <v>0</v>
      </c>
      <c r="BW241" s="21" t="n">
        <v>0</v>
      </c>
      <c r="BX241" s="21" t="n">
        <v>0</v>
      </c>
      <c r="BY241" s="21" t="n">
        <v>0</v>
      </c>
      <c r="BZ241" s="21" t="n">
        <v>19.55</v>
      </c>
      <c r="CB241" s="21" t="n">
        <v>0</v>
      </c>
      <c r="CD241" s="21" t="n">
        <v>0</v>
      </c>
      <c r="CE241" s="21" t="n">
        <v>0</v>
      </c>
      <c r="CF241" s="21" t="n">
        <v>0</v>
      </c>
      <c r="CG241" s="21" t="n">
        <v>0</v>
      </c>
      <c r="CH241" s="21" t="n">
        <v>0</v>
      </c>
      <c r="CI241" s="21" t="n">
        <v>0</v>
      </c>
    </row>
    <row r="242" s="23" customFormat="true" ht="14.25" hidden="false" customHeight="false" outlineLevel="0" collapsed="false">
      <c r="B242" s="23" t="s">
        <v>96</v>
      </c>
      <c r="C242" s="24"/>
      <c r="D242" s="24" t="n">
        <f aca="false">SUM(D235:D241)</f>
        <v>37.66</v>
      </c>
      <c r="E242" s="24" t="n">
        <f aca="false">SUM(E235:E241)</f>
        <v>30.66</v>
      </c>
      <c r="F242" s="24" t="n">
        <f aca="false">SUM(F235:F241)</f>
        <v>162.34</v>
      </c>
      <c r="G242" s="24" t="n">
        <f aca="false">SUM(G235:G241)</f>
        <v>1058.12559544444</v>
      </c>
      <c r="H242" s="23" t="n">
        <f aca="false">SUM(H235:H241)</f>
        <v>11.01</v>
      </c>
      <c r="I242" s="23" t="n">
        <f aca="false">SUM(I235:I241)</f>
        <v>7.41</v>
      </c>
      <c r="J242" s="23" t="n">
        <f aca="false">SUM(J235:J241)</f>
        <v>3.43</v>
      </c>
      <c r="K242" s="23" t="n">
        <f aca="false">SUM(K235:K241)</f>
        <v>0</v>
      </c>
      <c r="L242" s="23" t="n">
        <f aca="false">SUM(L235:L241)</f>
        <v>36.42</v>
      </c>
      <c r="M242" s="23" t="n">
        <f aca="false">SUM(M235:M241)</f>
        <v>111.68</v>
      </c>
      <c r="N242" s="23" t="n">
        <f aca="false">SUM(N235:N241)</f>
        <v>14.25</v>
      </c>
      <c r="O242" s="23" t="n">
        <f aca="false">SUM(O235:O241)</f>
        <v>0</v>
      </c>
      <c r="P242" s="23" t="n">
        <f aca="false">SUM(P235:P241)</f>
        <v>0</v>
      </c>
      <c r="Q242" s="23" t="n">
        <f aca="false">SUM(Q235:Q241)</f>
        <v>2.24</v>
      </c>
      <c r="R242" s="23" t="n">
        <f aca="false">SUM(R235:R241)</f>
        <v>9.62</v>
      </c>
      <c r="S242" s="23" t="n">
        <f aca="false">SUM(S235:S241)</f>
        <v>1520.72</v>
      </c>
      <c r="T242" s="23" t="n">
        <f aca="false">SUM(T235:T241)</f>
        <v>1397.29</v>
      </c>
      <c r="U242" s="23" t="n">
        <f aca="false">SUM(U235:U241)</f>
        <v>176.87</v>
      </c>
      <c r="V242" s="23" t="n">
        <f aca="false">SUM(V235:V241)</f>
        <v>127.09</v>
      </c>
      <c r="W242" s="23" t="n">
        <f aca="false">SUM(W235:W241)</f>
        <v>454.25</v>
      </c>
      <c r="X242" s="23" t="n">
        <f aca="false">SUM(X235:X241)</f>
        <v>10.51</v>
      </c>
      <c r="Y242" s="23" t="n">
        <f aca="false">SUM(Y235:Y241)</f>
        <v>95.28</v>
      </c>
      <c r="Z242" s="23" t="n">
        <f aca="false">SUM(Z235:Z241)</f>
        <v>2566.63</v>
      </c>
      <c r="AA242" s="23" t="n">
        <f aca="false">SUM(AA235:AA241)</f>
        <v>575.34</v>
      </c>
      <c r="AB242" s="23" t="n">
        <f aca="false">SUM(AB235:AB241)</f>
        <v>8.27</v>
      </c>
      <c r="AC242" s="23" t="n">
        <f aca="false">SUM(AC235:AC241)</f>
        <v>0.52</v>
      </c>
      <c r="AD242" s="23" t="n">
        <f aca="false">SUM(AD235:AD241)</f>
        <v>0.34</v>
      </c>
      <c r="AE242" s="23" t="n">
        <f aca="false">SUM(AE235:AE241)</f>
        <v>8.49</v>
      </c>
      <c r="AF242" s="23" t="n">
        <f aca="false">SUM(AF235:AF241)</f>
        <v>17.73</v>
      </c>
      <c r="AG242" s="23" t="n">
        <f aca="false">SUM(AG235:AG241)</f>
        <v>46.14</v>
      </c>
      <c r="AH242" s="23" t="n">
        <f aca="false">SUM(AH235:AH241)</f>
        <v>0.4</v>
      </c>
      <c r="AI242" s="23" t="n">
        <f aca="false">SUM(AI235:AI241)</f>
        <v>1657.69</v>
      </c>
      <c r="AJ242" s="23" t="n">
        <f aca="false">SUM(AJ235:AJ241)</f>
        <v>1669.92</v>
      </c>
      <c r="AK242" s="23" t="n">
        <f aca="false">SUM(AK235:AK241)</f>
        <v>2688.38</v>
      </c>
      <c r="AL242" s="23" t="n">
        <f aca="false">SUM(AL235:AL241)</f>
        <v>2229.51</v>
      </c>
      <c r="AM242" s="23" t="n">
        <f aca="false">SUM(AM235:AM241)</f>
        <v>638.71</v>
      </c>
      <c r="AN242" s="23" t="n">
        <f aca="false">SUM(AN235:AN241)</f>
        <v>1357.73</v>
      </c>
      <c r="AO242" s="23" t="n">
        <f aca="false">SUM(AO235:AO241)</f>
        <v>239.75</v>
      </c>
      <c r="AP242" s="23" t="n">
        <f aca="false">SUM(AP235:AP241)</f>
        <v>1730.06</v>
      </c>
      <c r="AQ242" s="23" t="n">
        <f aca="false">SUM(AQ235:AQ241)</f>
        <v>844.8</v>
      </c>
      <c r="AR242" s="23" t="n">
        <f aca="false">SUM(AR235:AR241)</f>
        <v>1125.57</v>
      </c>
      <c r="AS242" s="23" t="n">
        <f aca="false">SUM(AS235:AS241)</f>
        <v>1438.64</v>
      </c>
      <c r="AT242" s="23" t="n">
        <f aca="false">SUM(AT235:AT241)</f>
        <v>777.41</v>
      </c>
      <c r="AU242" s="23" t="n">
        <f aca="false">SUM(AU235:AU241)</f>
        <v>847.87</v>
      </c>
      <c r="AV242" s="23" t="n">
        <f aca="false">SUM(AV235:AV241)</f>
        <v>5240.25</v>
      </c>
      <c r="AW242" s="23" t="n">
        <f aca="false">SUM(AW235:AW241)</f>
        <v>32.05</v>
      </c>
      <c r="AX242" s="23" t="n">
        <f aca="false">SUM(AX235:AX241)</f>
        <v>1578.62</v>
      </c>
      <c r="AY242" s="23" t="n">
        <f aca="false">SUM(AY235:AY241)</f>
        <v>938.7</v>
      </c>
      <c r="AZ242" s="23" t="n">
        <f aca="false">SUM(AZ235:AZ241)</f>
        <v>1052.95</v>
      </c>
      <c r="BA242" s="23" t="n">
        <f aca="false">SUM(BA235:BA241)</f>
        <v>544.96</v>
      </c>
      <c r="BB242" s="23" t="n">
        <f aca="false">SUM(BB235:BB241)</f>
        <v>0.37</v>
      </c>
      <c r="BC242" s="23" t="n">
        <f aca="false">SUM(BC235:BC241)</f>
        <v>0.09</v>
      </c>
      <c r="BD242" s="23" t="n">
        <f aca="false">SUM(BD235:BD241)</f>
        <v>0.07</v>
      </c>
      <c r="BE242" s="23" t="n">
        <f aca="false">SUM(BE235:BE241)</f>
        <v>0.19</v>
      </c>
      <c r="BF242" s="23" t="n">
        <f aca="false">SUM(BF235:BF241)</f>
        <v>0.24</v>
      </c>
      <c r="BG242" s="23" t="n">
        <f aca="false">SUM(BG235:BG241)</f>
        <v>0.8</v>
      </c>
      <c r="BH242" s="23" t="n">
        <f aca="false">SUM(BH235:BH241)</f>
        <v>0.02</v>
      </c>
      <c r="BI242" s="23" t="n">
        <f aca="false">SUM(BI235:BI241)</f>
        <v>3.34</v>
      </c>
      <c r="BJ242" s="23" t="n">
        <f aca="false">SUM(BJ235:BJ241)</f>
        <v>0.01</v>
      </c>
      <c r="BK242" s="23" t="n">
        <f aca="false">SUM(BK235:BK241)</f>
        <v>1.15</v>
      </c>
      <c r="BL242" s="23" t="n">
        <f aca="false">SUM(BL235:BL241)</f>
        <v>0.03</v>
      </c>
      <c r="BM242" s="23" t="n">
        <f aca="false">SUM(BM235:BM241)</f>
        <v>0.06</v>
      </c>
      <c r="BN242" s="23" t="n">
        <f aca="false">SUM(BN235:BN241)</f>
        <v>0</v>
      </c>
      <c r="BO242" s="23" t="n">
        <f aca="false">SUM(BO235:BO241)</f>
        <v>0.04</v>
      </c>
      <c r="BP242" s="23" t="n">
        <f aca="false">SUM(BP235:BP241)</f>
        <v>0.3</v>
      </c>
      <c r="BQ242" s="23" t="n">
        <f aca="false">SUM(BQ235:BQ241)</f>
        <v>4.99</v>
      </c>
      <c r="BR242" s="23" t="n">
        <f aca="false">SUM(BR235:BR241)</f>
        <v>0</v>
      </c>
      <c r="BS242" s="23" t="n">
        <f aca="false">SUM(BS235:BS241)</f>
        <v>0</v>
      </c>
      <c r="BT242" s="23" t="n">
        <f aca="false">SUM(BT235:BT241)</f>
        <v>6.48</v>
      </c>
      <c r="BU242" s="23" t="n">
        <f aca="false">SUM(BU235:BU241)</f>
        <v>0.1</v>
      </c>
      <c r="BV242" s="23" t="n">
        <f aca="false">SUM(BV235:BV241)</f>
        <v>0</v>
      </c>
      <c r="BW242" s="23" t="n">
        <f aca="false">SUM(BW235:BW241)</f>
        <v>0</v>
      </c>
      <c r="BX242" s="23" t="n">
        <f aca="false">SUM(BX235:BX241)</f>
        <v>0</v>
      </c>
      <c r="BY242" s="23" t="n">
        <f aca="false">SUM(BY235:BY241)</f>
        <v>0</v>
      </c>
      <c r="BZ242" s="23" t="n">
        <f aca="false">SUM(BZ235:BZ241)</f>
        <v>639.13</v>
      </c>
      <c r="CA242" s="23" t="n">
        <f aca="false">$G$242/$G$243*100</f>
        <v>62.5404631495699</v>
      </c>
      <c r="CB242" s="23" t="n">
        <v>350.3</v>
      </c>
      <c r="CD242" s="23" t="n">
        <v>0</v>
      </c>
      <c r="CE242" s="23" t="n">
        <v>0</v>
      </c>
      <c r="CF242" s="23" t="n">
        <v>0</v>
      </c>
      <c r="CG242" s="23" t="n">
        <v>0</v>
      </c>
      <c r="CH242" s="23" t="n">
        <v>0</v>
      </c>
      <c r="CI242" s="23" t="n">
        <v>0</v>
      </c>
    </row>
    <row r="243" s="23" customFormat="true" ht="14.25" hidden="false" customHeight="false" outlineLevel="0" collapsed="false">
      <c r="B243" s="23" t="s">
        <v>97</v>
      </c>
      <c r="C243" s="24"/>
      <c r="D243" s="34" t="n">
        <f aca="false">D233+D242</f>
        <v>60.51</v>
      </c>
      <c r="E243" s="34" t="n">
        <f aca="false">E233+E242</f>
        <v>45.45</v>
      </c>
      <c r="F243" s="34" t="n">
        <f aca="false">F233+F242</f>
        <v>265.37</v>
      </c>
      <c r="G243" s="34" t="n">
        <f aca="false">G233+G242</f>
        <v>1691.90559544444</v>
      </c>
      <c r="H243" s="34" t="n">
        <f aca="false">H233+H242</f>
        <v>19.78</v>
      </c>
      <c r="I243" s="34" t="n">
        <f aca="false">I233+I242</f>
        <v>7.5</v>
      </c>
      <c r="J243" s="34" t="n">
        <f aca="false">J233+J242</f>
        <v>3.43</v>
      </c>
      <c r="K243" s="34" t="n">
        <f aca="false">K233+K242</f>
        <v>0</v>
      </c>
      <c r="L243" s="34" t="n">
        <f aca="false">L233+L242</f>
        <v>62.44</v>
      </c>
      <c r="M243" s="34" t="n">
        <f aca="false">M233+M242</f>
        <v>185.2</v>
      </c>
      <c r="N243" s="34" t="n">
        <f aca="false">N233+N242</f>
        <v>17.74</v>
      </c>
      <c r="O243" s="34" t="n">
        <f aca="false">O233+O242</f>
        <v>0</v>
      </c>
      <c r="P243" s="34" t="n">
        <f aca="false">P233+P242</f>
        <v>0</v>
      </c>
      <c r="Q243" s="34" t="n">
        <f aca="false">Q233+Q242</f>
        <v>2.91</v>
      </c>
      <c r="R243" s="34" t="n">
        <f aca="false">R233+R242</f>
        <v>15.04</v>
      </c>
      <c r="S243" s="34" t="n">
        <f aca="false">S233+S242</f>
        <v>2109.63</v>
      </c>
      <c r="T243" s="34" t="n">
        <f aca="false">T233+T242</f>
        <v>1865.35</v>
      </c>
      <c r="U243" s="34" t="n">
        <f aca="false">U233+U242</f>
        <v>579.4</v>
      </c>
      <c r="V243" s="34" t="n">
        <f aca="false">V233+V242</f>
        <v>222.05</v>
      </c>
      <c r="W243" s="34" t="n">
        <f aca="false">W233+W242</f>
        <v>865.76</v>
      </c>
      <c r="X243" s="34" t="n">
        <f aca="false">X233+X242</f>
        <v>13.11</v>
      </c>
      <c r="Y243" s="34" t="n">
        <f aca="false">Y233+Y242</f>
        <v>162.15</v>
      </c>
      <c r="Z243" s="34" t="n">
        <f aca="false">Z233+Z242</f>
        <v>2629.46</v>
      </c>
      <c r="AA243" s="34" t="n">
        <f aca="false">AA233+AA242</f>
        <v>679.44</v>
      </c>
      <c r="AB243" s="34" t="n">
        <f aca="false">AB233+AB242</f>
        <v>8.57</v>
      </c>
      <c r="AC243" s="34" t="n">
        <f aca="false">AC233+AC242</f>
        <v>0.78</v>
      </c>
      <c r="AD243" s="34" t="n">
        <f aca="false">AD233+AD242</f>
        <v>0.69</v>
      </c>
      <c r="AE243" s="34" t="n">
        <f aca="false">AE233+AE242</f>
        <v>9.56</v>
      </c>
      <c r="AF243" s="34" t="n">
        <f aca="false">AF233+AF242</f>
        <v>23.67</v>
      </c>
      <c r="AG243" s="34" t="n">
        <f aca="false">AG233+AG242</f>
        <v>47.39</v>
      </c>
      <c r="AH243" s="34" t="n">
        <f aca="false">AH233+AH242</f>
        <v>0.4</v>
      </c>
      <c r="AI243" s="34" t="n">
        <f aca="false">AI233+AI242</f>
        <v>2573.26</v>
      </c>
      <c r="AJ243" s="34" t="n">
        <f aca="false">AJ233+AJ242</f>
        <v>2511.75</v>
      </c>
      <c r="AK243" s="34" t="n">
        <f aca="false">AK233+AK242</f>
        <v>4597.27</v>
      </c>
      <c r="AL243" s="34" t="n">
        <f aca="false">AL233+AL242</f>
        <v>2976.47</v>
      </c>
      <c r="AM243" s="34" t="n">
        <f aca="false">AM233+AM242</f>
        <v>1045.18</v>
      </c>
      <c r="AN243" s="34" t="n">
        <f aca="false">AN233+AN242</f>
        <v>2016.49</v>
      </c>
      <c r="AO243" s="34" t="n">
        <f aca="false">AO233+AO242</f>
        <v>551</v>
      </c>
      <c r="AP243" s="34" t="n">
        <f aca="false">AP233+AP242</f>
        <v>2696.2</v>
      </c>
      <c r="AQ243" s="34" t="n">
        <f aca="false">AQ233+AQ242</f>
        <v>1769.1</v>
      </c>
      <c r="AR243" s="34" t="n">
        <f aca="false">AR233+AR242</f>
        <v>1754.75</v>
      </c>
      <c r="AS243" s="34" t="n">
        <f aca="false">AS233+AS242</f>
        <v>2259.13</v>
      </c>
      <c r="AT243" s="34" t="n">
        <f aca="false">AT233+AT242</f>
        <v>1142.99</v>
      </c>
      <c r="AU243" s="34" t="n">
        <f aca="false">AU233+AU242</f>
        <v>1292.17</v>
      </c>
      <c r="AV243" s="34" t="n">
        <f aca="false">AV233+AV242</f>
        <v>8916.44</v>
      </c>
      <c r="AW243" s="34" t="n">
        <f aca="false">AW233+AW242</f>
        <v>33.33</v>
      </c>
      <c r="AX243" s="34" t="n">
        <f aca="false">AX233+AX242</f>
        <v>2981.08</v>
      </c>
      <c r="AY243" s="34" t="n">
        <f aca="false">AY233+AY242</f>
        <v>1769.29</v>
      </c>
      <c r="AZ243" s="34" t="n">
        <f aca="false">AZ233+AZ242</f>
        <v>1823.76</v>
      </c>
      <c r="BA243" s="34" t="n">
        <f aca="false">BA233+BA242</f>
        <v>826.87</v>
      </c>
      <c r="BB243" s="34" t="n">
        <f aca="false">BB233+BB242</f>
        <v>0.47</v>
      </c>
      <c r="BC243" s="34" t="n">
        <f aca="false">BC233+BC242</f>
        <v>0.15</v>
      </c>
      <c r="BD243" s="34" t="n">
        <f aca="false">BD233+BD242</f>
        <v>0.15</v>
      </c>
      <c r="BE243" s="34" t="n">
        <f aca="false">BE233+BE242</f>
        <v>0.41</v>
      </c>
      <c r="BF243" s="34" t="n">
        <f aca="false">BF233+BF242</f>
        <v>0.49</v>
      </c>
      <c r="BG243" s="34" t="n">
        <f aca="false">BG233+BG242</f>
        <v>1.61</v>
      </c>
      <c r="BH243" s="34" t="n">
        <f aca="false">BH233+BH242</f>
        <v>0.08</v>
      </c>
      <c r="BI243" s="34" t="n">
        <f aca="false">BI233+BI242</f>
        <v>5.38</v>
      </c>
      <c r="BJ243" s="34" t="n">
        <f aca="false">BJ233+BJ242</f>
        <v>0.03</v>
      </c>
      <c r="BK243" s="34" t="n">
        <f aca="false">BK233+BK242</f>
        <v>1.68</v>
      </c>
      <c r="BL243" s="34" t="n">
        <f aca="false">BL233+BL242</f>
        <v>0.06</v>
      </c>
      <c r="BM243" s="34" t="n">
        <f aca="false">BM233+BM242</f>
        <v>0.08</v>
      </c>
      <c r="BN243" s="34" t="n">
        <f aca="false">BN233+BN242</f>
        <v>0</v>
      </c>
      <c r="BO243" s="34" t="n">
        <f aca="false">BO233+BO242</f>
        <v>0.17</v>
      </c>
      <c r="BP243" s="34" t="n">
        <f aca="false">BP233+BP242</f>
        <v>0.5</v>
      </c>
      <c r="BQ243" s="34" t="n">
        <f aca="false">BQ233+BQ242</f>
        <v>6.78</v>
      </c>
      <c r="BR243" s="34" t="n">
        <f aca="false">BR233+BR242</f>
        <v>0</v>
      </c>
      <c r="BS243" s="34" t="n">
        <f aca="false">BS233+BS242</f>
        <v>0</v>
      </c>
      <c r="BT243" s="34" t="n">
        <f aca="false">BT233+BT242</f>
        <v>7.99</v>
      </c>
      <c r="BU243" s="34" t="n">
        <f aca="false">BU233+BU242</f>
        <v>0.13</v>
      </c>
      <c r="BV243" s="34" t="n">
        <f aca="false">BV233+BV242</f>
        <v>0</v>
      </c>
      <c r="BW243" s="34" t="n">
        <f aca="false">BW233+BW242</f>
        <v>0</v>
      </c>
      <c r="BX243" s="34" t="n">
        <f aca="false">BX233+BX242</f>
        <v>0</v>
      </c>
      <c r="BY243" s="34" t="n">
        <f aca="false">BY233+BY242</f>
        <v>0</v>
      </c>
      <c r="BZ243" s="34" t="n">
        <f aca="false">BZ233+BZ242</f>
        <v>1045.7</v>
      </c>
      <c r="CB243" s="23" t="n">
        <v>427.64</v>
      </c>
      <c r="CD243" s="23" t="n">
        <v>0</v>
      </c>
      <c r="CE243" s="23" t="n">
        <v>0</v>
      </c>
      <c r="CF243" s="23" t="n">
        <v>0</v>
      </c>
      <c r="CG243" s="23" t="n">
        <v>0</v>
      </c>
      <c r="CH243" s="23" t="n">
        <v>0</v>
      </c>
      <c r="CI243" s="23" t="n">
        <v>0</v>
      </c>
    </row>
    <row r="244" s="13" customFormat="true" ht="15" hidden="false" customHeight="false" outlineLevel="0" collapsed="false">
      <c r="C244" s="18"/>
      <c r="D244" s="18"/>
      <c r="E244" s="18"/>
      <c r="F244" s="18"/>
      <c r="G244" s="18"/>
    </row>
    <row r="245" s="13" customFormat="true" ht="15" hidden="false" customHeight="false" outlineLevel="0" collapsed="false">
      <c r="A245" s="25"/>
      <c r="B245" s="13" t="s">
        <v>194</v>
      </c>
      <c r="C245" s="18"/>
      <c r="D245" s="18"/>
      <c r="E245" s="18"/>
      <c r="F245" s="18"/>
      <c r="G245" s="18"/>
    </row>
    <row r="246" s="13" customFormat="true" ht="15" hidden="false" customHeight="false" outlineLevel="0" collapsed="false">
      <c r="A246" s="32" t="s">
        <v>152</v>
      </c>
      <c r="B246" s="21" t="s">
        <v>153</v>
      </c>
      <c r="C246" s="30" t="n">
        <v>100</v>
      </c>
      <c r="D246" s="22" t="n">
        <v>1.5</v>
      </c>
      <c r="E246" s="22" t="n">
        <v>5</v>
      </c>
      <c r="F246" s="22" t="n">
        <v>8</v>
      </c>
      <c r="G246" s="22" t="n">
        <v>8.33</v>
      </c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 t="n">
        <v>41.3</v>
      </c>
      <c r="V246" s="21" t="n">
        <v>14.06</v>
      </c>
      <c r="W246" s="21" t="n">
        <v>30038</v>
      </c>
      <c r="X246" s="21" t="n">
        <v>0.57</v>
      </c>
      <c r="Y246" s="21" t="n">
        <v>0</v>
      </c>
      <c r="Z246" s="21"/>
      <c r="AA246" s="21" t="n">
        <v>0</v>
      </c>
      <c r="AB246" s="21" t="n">
        <v>2.3</v>
      </c>
      <c r="AC246" s="21" t="n">
        <v>0.02</v>
      </c>
      <c r="AD246" s="21"/>
      <c r="AE246" s="21"/>
      <c r="AF246" s="21"/>
      <c r="AG246" s="21" t="n">
        <v>24.8</v>
      </c>
    </row>
    <row r="247" s="13" customFormat="true" ht="15" hidden="false" customHeight="false" outlineLevel="0" collapsed="false">
      <c r="C247" s="18"/>
      <c r="D247" s="18"/>
      <c r="E247" s="18"/>
      <c r="F247" s="18"/>
      <c r="G247" s="18"/>
    </row>
    <row r="248" s="13" customFormat="true" ht="15" hidden="false" customHeight="false" outlineLevel="0" collapsed="false">
      <c r="C248" s="18"/>
      <c r="D248" s="18"/>
      <c r="E248" s="18"/>
      <c r="F248" s="18"/>
      <c r="G248" s="18"/>
    </row>
    <row r="249" s="13" customFormat="true" ht="15" hidden="false" customHeight="false" outlineLevel="0" collapsed="false"/>
    <row r="250" s="13" customFormat="true" ht="15" hidden="false" customHeight="false" outlineLevel="0" collapsed="false">
      <c r="A250" s="16"/>
      <c r="C250" s="18"/>
      <c r="D250" s="18"/>
      <c r="E250" s="18"/>
      <c r="F250" s="18"/>
      <c r="G250" s="18"/>
    </row>
    <row r="251" s="13" customFormat="true" ht="15" hidden="false" customHeight="false" outlineLevel="0" collapsed="false">
      <c r="C251" s="18"/>
      <c r="D251" s="18"/>
      <c r="E251" s="18"/>
      <c r="F251" s="18"/>
      <c r="G251" s="18"/>
    </row>
    <row r="252" s="13" customFormat="true" ht="15" hidden="false" customHeight="false" outlineLevel="0" collapsed="false">
      <c r="C252" s="18"/>
      <c r="D252" s="18"/>
      <c r="E252" s="18"/>
      <c r="F252" s="18"/>
      <c r="G252" s="18"/>
    </row>
    <row r="253" s="13" customFormat="true" ht="15" hidden="false" customHeight="false" outlineLevel="0" collapsed="false"/>
    <row r="254" s="13" customFormat="true" ht="15" hidden="false" customHeight="false" outlineLevel="0" collapsed="false">
      <c r="C254" s="18"/>
      <c r="D254" s="18"/>
      <c r="E254" s="18"/>
      <c r="F254" s="18"/>
      <c r="G254" s="18"/>
    </row>
    <row r="255" s="13" customFormat="true" ht="15" hidden="false" customHeight="false" outlineLevel="0" collapsed="false">
      <c r="C255" s="18"/>
      <c r="D255" s="18"/>
      <c r="E255" s="18"/>
      <c r="F255" s="18"/>
      <c r="G255" s="18"/>
    </row>
    <row r="256" s="13" customFormat="true" ht="15" hidden="false" customHeight="false" outlineLevel="0" collapsed="false">
      <c r="C256" s="18"/>
      <c r="D256" s="18"/>
      <c r="E256" s="18"/>
      <c r="F256" s="18"/>
      <c r="G256" s="18"/>
    </row>
    <row r="257" s="13" customFormat="true" ht="15" hidden="false" customHeight="false" outlineLevel="0" collapsed="false">
      <c r="C257" s="18"/>
      <c r="D257" s="18"/>
      <c r="E257" s="18"/>
      <c r="F257" s="18"/>
      <c r="G257" s="18"/>
    </row>
    <row r="258" s="13" customFormat="true" ht="15" hidden="false" customHeight="false" outlineLevel="0" collapsed="false">
      <c r="C258" s="18"/>
      <c r="D258" s="18"/>
      <c r="E258" s="18"/>
      <c r="F258" s="18"/>
      <c r="G258" s="18"/>
    </row>
    <row r="259" s="13" customFormat="true" ht="15" hidden="false" customHeight="false" outlineLevel="0" collapsed="false">
      <c r="C259" s="18"/>
      <c r="D259" s="18"/>
      <c r="E259" s="18"/>
      <c r="F259" s="18"/>
      <c r="G259" s="18"/>
    </row>
    <row r="260" s="13" customFormat="true" ht="15" hidden="false" customHeight="false" outlineLevel="0" collapsed="false">
      <c r="C260" s="18"/>
      <c r="D260" s="18"/>
      <c r="E260" s="18"/>
      <c r="F260" s="18"/>
      <c r="G260" s="18"/>
    </row>
    <row r="261" s="13" customFormat="true" ht="15" hidden="false" customHeight="false" outlineLevel="0" collapsed="false">
      <c r="C261" s="18"/>
      <c r="D261" s="18"/>
      <c r="E261" s="18"/>
      <c r="F261" s="18"/>
      <c r="G261" s="18"/>
      <c r="AG261" s="13" t="n">
        <v>7</v>
      </c>
    </row>
    <row r="262" s="13" customFormat="true" ht="15" hidden="false" customHeight="true" outlineLevel="0" collapsed="false">
      <c r="A262" s="10" t="s">
        <v>2</v>
      </c>
      <c r="B262" s="11" t="s">
        <v>3</v>
      </c>
      <c r="C262" s="11" t="s">
        <v>4</v>
      </c>
      <c r="D262" s="11" t="s">
        <v>5</v>
      </c>
      <c r="E262" s="11" t="s">
        <v>6</v>
      </c>
      <c r="F262" s="11" t="s">
        <v>7</v>
      </c>
      <c r="G262" s="12" t="s">
        <v>8</v>
      </c>
      <c r="H262" s="13" t="s">
        <v>9</v>
      </c>
      <c r="I262" s="13" t="s">
        <v>10</v>
      </c>
      <c r="J262" s="13" t="s">
        <v>11</v>
      </c>
      <c r="K262" s="13" t="s">
        <v>12</v>
      </c>
      <c r="L262" s="13" t="s">
        <v>13</v>
      </c>
      <c r="M262" s="13" t="s">
        <v>14</v>
      </c>
      <c r="N262" s="13" t="s">
        <v>15</v>
      </c>
      <c r="O262" s="13" t="s">
        <v>16</v>
      </c>
      <c r="P262" s="13" t="s">
        <v>17</v>
      </c>
      <c r="Q262" s="13" t="s">
        <v>18</v>
      </c>
      <c r="R262" s="13" t="s">
        <v>19</v>
      </c>
      <c r="S262" s="13" t="s">
        <v>20</v>
      </c>
      <c r="T262" s="13" t="s">
        <v>21</v>
      </c>
      <c r="U262" s="14" t="s">
        <v>22</v>
      </c>
      <c r="V262" s="14"/>
      <c r="W262" s="14"/>
      <c r="X262" s="14"/>
      <c r="Y262" s="15" t="s">
        <v>23</v>
      </c>
      <c r="Z262" s="15"/>
      <c r="AA262" s="15"/>
      <c r="AB262" s="15"/>
      <c r="AC262" s="15"/>
      <c r="AD262" s="15"/>
      <c r="AE262" s="15"/>
      <c r="AF262" s="15"/>
      <c r="AG262" s="15"/>
      <c r="AH262" s="13" t="s">
        <v>24</v>
      </c>
      <c r="AI262" s="13" t="s">
        <v>25</v>
      </c>
      <c r="AJ262" s="13" t="s">
        <v>26</v>
      </c>
      <c r="AK262" s="13" t="s">
        <v>27</v>
      </c>
      <c r="AL262" s="13" t="s">
        <v>28</v>
      </c>
      <c r="AM262" s="13" t="s">
        <v>29</v>
      </c>
      <c r="AN262" s="13" t="s">
        <v>30</v>
      </c>
      <c r="AO262" s="13" t="s">
        <v>31</v>
      </c>
      <c r="AP262" s="13" t="s">
        <v>32</v>
      </c>
      <c r="AQ262" s="13" t="s">
        <v>33</v>
      </c>
      <c r="AR262" s="13" t="s">
        <v>34</v>
      </c>
      <c r="AS262" s="13" t="s">
        <v>35</v>
      </c>
      <c r="AT262" s="13" t="s">
        <v>36</v>
      </c>
      <c r="AU262" s="13" t="s">
        <v>37</v>
      </c>
      <c r="AV262" s="13" t="s">
        <v>38</v>
      </c>
      <c r="AW262" s="13" t="s">
        <v>39</v>
      </c>
      <c r="AX262" s="13" t="s">
        <v>40</v>
      </c>
      <c r="AY262" s="13" t="s">
        <v>41</v>
      </c>
      <c r="AZ262" s="13" t="s">
        <v>42</v>
      </c>
      <c r="BA262" s="13" t="s">
        <v>43</v>
      </c>
      <c r="BB262" s="13" t="s">
        <v>44</v>
      </c>
      <c r="BC262" s="13" t="s">
        <v>45</v>
      </c>
      <c r="BD262" s="13" t="s">
        <v>46</v>
      </c>
      <c r="BE262" s="13" t="s">
        <v>47</v>
      </c>
      <c r="BF262" s="13" t="s">
        <v>48</v>
      </c>
      <c r="BG262" s="13" t="s">
        <v>49</v>
      </c>
      <c r="BH262" s="13" t="s">
        <v>50</v>
      </c>
      <c r="BI262" s="13" t="s">
        <v>51</v>
      </c>
      <c r="BJ262" s="13" t="s">
        <v>52</v>
      </c>
      <c r="BK262" s="13" t="s">
        <v>53</v>
      </c>
      <c r="BL262" s="13" t="s">
        <v>54</v>
      </c>
      <c r="BM262" s="13" t="s">
        <v>55</v>
      </c>
      <c r="BN262" s="13" t="s">
        <v>56</v>
      </c>
      <c r="BO262" s="13" t="s">
        <v>57</v>
      </c>
      <c r="BP262" s="13" t="s">
        <v>58</v>
      </c>
      <c r="BQ262" s="13" t="s">
        <v>59</v>
      </c>
      <c r="BR262" s="13" t="s">
        <v>60</v>
      </c>
      <c r="BS262" s="13" t="s">
        <v>61</v>
      </c>
      <c r="BT262" s="13" t="s">
        <v>62</v>
      </c>
      <c r="BU262" s="13" t="s">
        <v>63</v>
      </c>
      <c r="BV262" s="13" t="s">
        <v>64</v>
      </c>
      <c r="BW262" s="13" t="s">
        <v>65</v>
      </c>
      <c r="BX262" s="13" t="s">
        <v>66</v>
      </c>
      <c r="BY262" s="13" t="s">
        <v>67</v>
      </c>
      <c r="BZ262" s="16"/>
    </row>
    <row r="263" s="13" customFormat="true" ht="15" hidden="false" customHeight="true" outlineLevel="0" collapsed="false">
      <c r="A263" s="10"/>
      <c r="B263" s="11"/>
      <c r="C263" s="11"/>
      <c r="D263" s="11" t="s">
        <v>68</v>
      </c>
      <c r="E263" s="11" t="s">
        <v>68</v>
      </c>
      <c r="F263" s="11"/>
      <c r="G263" s="12"/>
      <c r="U263" s="17" t="s">
        <v>69</v>
      </c>
      <c r="V263" s="17" t="s">
        <v>70</v>
      </c>
      <c r="W263" s="17" t="s">
        <v>71</v>
      </c>
      <c r="X263" s="17" t="s">
        <v>72</v>
      </c>
      <c r="Y263" s="17" t="s">
        <v>73</v>
      </c>
      <c r="Z263" s="17" t="s">
        <v>74</v>
      </c>
      <c r="AA263" s="17" t="s">
        <v>75</v>
      </c>
      <c r="AB263" s="17" t="s">
        <v>76</v>
      </c>
      <c r="AC263" s="17" t="s">
        <v>77</v>
      </c>
      <c r="AD263" s="17" t="s">
        <v>78</v>
      </c>
      <c r="AE263" s="17" t="s">
        <v>79</v>
      </c>
      <c r="AF263" s="17" t="s">
        <v>80</v>
      </c>
      <c r="AG263" s="15" t="s">
        <v>81</v>
      </c>
      <c r="BZ263" s="16"/>
    </row>
    <row r="264" s="13" customFormat="true" ht="15" hidden="false" customHeight="false" outlineLevel="0" collapsed="false">
      <c r="B264" s="23" t="s">
        <v>101</v>
      </c>
      <c r="C264" s="18"/>
      <c r="D264" s="18"/>
      <c r="E264" s="18"/>
      <c r="F264" s="18"/>
      <c r="G264" s="18"/>
    </row>
    <row r="265" s="13" customFormat="true" ht="15" hidden="false" customHeight="false" outlineLevel="0" collapsed="false">
      <c r="B265" s="13" t="s">
        <v>82</v>
      </c>
      <c r="C265" s="18"/>
      <c r="D265" s="18"/>
      <c r="E265" s="18"/>
      <c r="F265" s="18"/>
      <c r="G265" s="18"/>
    </row>
    <row r="266" s="19" customFormat="true" ht="15" hidden="false" customHeight="false" outlineLevel="0" collapsed="false">
      <c r="A266" s="19" t="str">
        <f aca="false">"366"</f>
        <v>366</v>
      </c>
      <c r="B266" s="19" t="s">
        <v>189</v>
      </c>
      <c r="C266" s="20" t="str">
        <f aca="false">"180/20"</f>
        <v>180/20</v>
      </c>
      <c r="D266" s="20" t="n">
        <v>33.15</v>
      </c>
      <c r="E266" s="20" t="n">
        <v>23.88</v>
      </c>
      <c r="F266" s="20" t="n">
        <v>40.45</v>
      </c>
      <c r="G266" s="20" t="n">
        <v>510.276948</v>
      </c>
      <c r="H266" s="19" t="n">
        <v>14.78</v>
      </c>
      <c r="I266" s="19" t="n">
        <v>0.18</v>
      </c>
      <c r="J266" s="19" t="n">
        <v>14.78</v>
      </c>
      <c r="K266" s="19" t="n">
        <v>0</v>
      </c>
      <c r="L266" s="19" t="n">
        <v>27.44</v>
      </c>
      <c r="M266" s="19" t="n">
        <v>12.26</v>
      </c>
      <c r="N266" s="19" t="n">
        <v>0.76</v>
      </c>
      <c r="O266" s="19" t="n">
        <v>0</v>
      </c>
      <c r="P266" s="19" t="n">
        <v>0</v>
      </c>
      <c r="Q266" s="19" t="n">
        <v>2.23</v>
      </c>
      <c r="R266" s="19" t="n">
        <v>2.88</v>
      </c>
      <c r="S266" s="19" t="n">
        <v>303.75</v>
      </c>
      <c r="T266" s="19" t="n">
        <v>277.73</v>
      </c>
      <c r="U266" s="19" t="n">
        <v>321.01</v>
      </c>
      <c r="V266" s="19" t="n">
        <v>47.42</v>
      </c>
      <c r="W266" s="19" t="n">
        <v>384.21</v>
      </c>
      <c r="X266" s="19" t="n">
        <v>1.15</v>
      </c>
      <c r="Y266" s="19" t="n">
        <v>150.51</v>
      </c>
      <c r="Z266" s="19" t="n">
        <v>82.35</v>
      </c>
      <c r="AA266" s="19" t="n">
        <v>173.66</v>
      </c>
      <c r="AB266" s="19" t="n">
        <v>0.83</v>
      </c>
      <c r="AC266" s="19" t="n">
        <v>0.1</v>
      </c>
      <c r="AD266" s="19" t="n">
        <v>0.49</v>
      </c>
      <c r="AE266" s="19" t="n">
        <v>0.94</v>
      </c>
      <c r="AF266" s="19" t="n">
        <v>7.89</v>
      </c>
      <c r="AG266" s="19" t="n">
        <v>0.54</v>
      </c>
      <c r="AH266" s="19" t="n">
        <v>0</v>
      </c>
      <c r="AI266" s="19" t="n">
        <v>1542.01</v>
      </c>
      <c r="AJ266" s="19" t="n">
        <v>1282.94</v>
      </c>
      <c r="AK266" s="19" t="n">
        <v>2330.97</v>
      </c>
      <c r="AL266" s="19" t="n">
        <v>1813.52</v>
      </c>
      <c r="AM266" s="19" t="n">
        <v>692.98</v>
      </c>
      <c r="AN266" s="19" t="n">
        <v>1177.97</v>
      </c>
      <c r="AO266" s="19" t="n">
        <v>386.06</v>
      </c>
      <c r="AP266" s="19" t="n">
        <v>1391.16</v>
      </c>
      <c r="AQ266" s="19" t="n">
        <v>116.87</v>
      </c>
      <c r="AR266" s="19" t="n">
        <v>135.45</v>
      </c>
      <c r="AS266" s="19" t="n">
        <v>201.63</v>
      </c>
      <c r="AT266" s="19" t="n">
        <v>794.85</v>
      </c>
      <c r="AU266" s="19" t="n">
        <v>87.86</v>
      </c>
      <c r="AV266" s="19" t="n">
        <v>752.49</v>
      </c>
      <c r="AW266" s="19" t="n">
        <v>1.43</v>
      </c>
      <c r="AX266" s="19" t="n">
        <v>286.54</v>
      </c>
      <c r="AY266" s="19" t="n">
        <v>183.66</v>
      </c>
      <c r="AZ266" s="19" t="n">
        <v>1531.19</v>
      </c>
      <c r="BA266" s="19" t="n">
        <v>161.52</v>
      </c>
      <c r="BB266" s="19" t="n">
        <v>0.26</v>
      </c>
      <c r="BC266" s="19" t="n">
        <v>0.06</v>
      </c>
      <c r="BD266" s="19" t="n">
        <v>0.05</v>
      </c>
      <c r="BE266" s="19" t="n">
        <v>0.13</v>
      </c>
      <c r="BF266" s="19" t="n">
        <v>0.17</v>
      </c>
      <c r="BG266" s="19" t="n">
        <v>0.56</v>
      </c>
      <c r="BH266" s="19" t="n">
        <v>0</v>
      </c>
      <c r="BI266" s="19" t="n">
        <v>1.71</v>
      </c>
      <c r="BJ266" s="19" t="n">
        <v>0</v>
      </c>
      <c r="BK266" s="19" t="n">
        <v>0.53</v>
      </c>
      <c r="BL266" s="19" t="n">
        <v>0</v>
      </c>
      <c r="BM266" s="19" t="n">
        <v>0</v>
      </c>
      <c r="BN266" s="19" t="n">
        <v>0</v>
      </c>
      <c r="BO266" s="19" t="n">
        <v>0</v>
      </c>
      <c r="BP266" s="19" t="n">
        <v>0.2</v>
      </c>
      <c r="BQ266" s="19" t="n">
        <v>2.06</v>
      </c>
      <c r="BR266" s="19" t="n">
        <v>0</v>
      </c>
      <c r="BS266" s="19" t="n">
        <v>0</v>
      </c>
      <c r="BT266" s="19" t="n">
        <v>0.09</v>
      </c>
      <c r="BU266" s="19" t="n">
        <v>0.02</v>
      </c>
      <c r="BV266" s="19" t="n">
        <v>0.02</v>
      </c>
      <c r="BW266" s="19" t="n">
        <v>0</v>
      </c>
      <c r="BX266" s="19" t="n">
        <v>0</v>
      </c>
      <c r="BY266" s="19" t="n">
        <v>0</v>
      </c>
      <c r="BZ266" s="19" t="n">
        <v>133.01</v>
      </c>
      <c r="CB266" s="19" t="n">
        <v>164.23</v>
      </c>
      <c r="CD266" s="19" t="n">
        <v>0</v>
      </c>
      <c r="CE266" s="19" t="n">
        <v>0</v>
      </c>
      <c r="CF266" s="19" t="n">
        <v>0</v>
      </c>
      <c r="CG266" s="19" t="n">
        <v>0</v>
      </c>
      <c r="CH266" s="19" t="n">
        <v>0</v>
      </c>
      <c r="CI266" s="19" t="n">
        <v>0</v>
      </c>
    </row>
    <row r="267" s="19" customFormat="true" ht="15" hidden="false" customHeight="false" outlineLevel="0" collapsed="false">
      <c r="A267" s="19" t="str">
        <f aca="false">"692"</f>
        <v>692</v>
      </c>
      <c r="B267" s="19" t="s">
        <v>104</v>
      </c>
      <c r="C267" s="20" t="str">
        <f aca="false">"200"</f>
        <v>200</v>
      </c>
      <c r="D267" s="20" t="n">
        <v>2.6</v>
      </c>
      <c r="E267" s="20" t="n">
        <v>1.85</v>
      </c>
      <c r="F267" s="20" t="n">
        <v>12.08</v>
      </c>
      <c r="G267" s="20" t="n">
        <v>73.10708</v>
      </c>
      <c r="H267" s="19" t="n">
        <v>1</v>
      </c>
      <c r="I267" s="19" t="n">
        <v>0</v>
      </c>
      <c r="J267" s="19" t="n">
        <v>0</v>
      </c>
      <c r="K267" s="19" t="n">
        <v>0</v>
      </c>
      <c r="L267" s="19" t="n">
        <v>12.08</v>
      </c>
      <c r="M267" s="19" t="n">
        <v>0</v>
      </c>
      <c r="N267" s="19" t="n">
        <v>0</v>
      </c>
      <c r="O267" s="19" t="n">
        <v>0</v>
      </c>
      <c r="P267" s="19" t="n">
        <v>0</v>
      </c>
      <c r="Q267" s="19" t="n">
        <v>0.05</v>
      </c>
      <c r="R267" s="19" t="n">
        <v>0.36</v>
      </c>
      <c r="S267" s="19" t="n">
        <v>24.85</v>
      </c>
      <c r="T267" s="19" t="n">
        <v>72.57</v>
      </c>
      <c r="U267" s="19" t="n">
        <v>58.49</v>
      </c>
      <c r="V267" s="19" t="n">
        <v>6.65</v>
      </c>
      <c r="W267" s="19" t="n">
        <v>41.85</v>
      </c>
      <c r="X267" s="19" t="n">
        <v>0.08</v>
      </c>
      <c r="Y267" s="19" t="n">
        <v>10</v>
      </c>
      <c r="Z267" s="19" t="n">
        <v>4.5</v>
      </c>
      <c r="AA267" s="19" t="n">
        <v>11</v>
      </c>
      <c r="AB267" s="19" t="n">
        <v>0</v>
      </c>
      <c r="AC267" s="19" t="n">
        <v>0.02</v>
      </c>
      <c r="AD267" s="19" t="n">
        <v>0.07</v>
      </c>
      <c r="AE267" s="19" t="n">
        <v>0.04</v>
      </c>
      <c r="AF267" s="19" t="n">
        <v>0.4</v>
      </c>
      <c r="AG267" s="19" t="n">
        <v>0.26</v>
      </c>
      <c r="AH267" s="19" t="n">
        <v>0</v>
      </c>
      <c r="AI267" s="19" t="n">
        <v>79.87</v>
      </c>
      <c r="AJ267" s="19" t="n">
        <v>78.89</v>
      </c>
      <c r="AK267" s="19" t="n">
        <v>135.24</v>
      </c>
      <c r="AL267" s="19" t="n">
        <v>108.78</v>
      </c>
      <c r="AM267" s="19" t="n">
        <v>36.26</v>
      </c>
      <c r="AN267" s="19" t="n">
        <v>63.7</v>
      </c>
      <c r="AO267" s="19" t="n">
        <v>21.07</v>
      </c>
      <c r="AP267" s="19" t="n">
        <v>71.54</v>
      </c>
      <c r="AQ267" s="19" t="n">
        <v>0</v>
      </c>
      <c r="AR267" s="19" t="n">
        <v>0</v>
      </c>
      <c r="AS267" s="19" t="n">
        <v>0</v>
      </c>
      <c r="AT267" s="19" t="n">
        <v>0</v>
      </c>
      <c r="AU267" s="19" t="n">
        <v>0</v>
      </c>
      <c r="AV267" s="19" t="n">
        <v>0</v>
      </c>
      <c r="AW267" s="19" t="n">
        <v>0</v>
      </c>
      <c r="AX267" s="19" t="n">
        <v>0</v>
      </c>
      <c r="AY267" s="19" t="n">
        <v>0</v>
      </c>
      <c r="AZ267" s="19" t="n">
        <v>90.16</v>
      </c>
      <c r="BA267" s="19" t="n">
        <v>12.74</v>
      </c>
      <c r="BB267" s="19" t="n">
        <v>0</v>
      </c>
      <c r="BC267" s="19" t="n">
        <v>0</v>
      </c>
      <c r="BD267" s="19" t="n">
        <v>0</v>
      </c>
      <c r="BE267" s="19" t="n">
        <v>0</v>
      </c>
      <c r="BF267" s="19" t="n">
        <v>0</v>
      </c>
      <c r="BG267" s="19" t="n">
        <v>0</v>
      </c>
      <c r="BH267" s="19" t="n">
        <v>0</v>
      </c>
      <c r="BI267" s="19" t="n">
        <v>0</v>
      </c>
      <c r="BJ267" s="19" t="n">
        <v>0</v>
      </c>
      <c r="BK267" s="19" t="n">
        <v>0</v>
      </c>
      <c r="BL267" s="19" t="n">
        <v>0</v>
      </c>
      <c r="BM267" s="19" t="n">
        <v>0</v>
      </c>
      <c r="BN267" s="19" t="n">
        <v>0</v>
      </c>
      <c r="BO267" s="19" t="n">
        <v>0</v>
      </c>
      <c r="BP267" s="19" t="n">
        <v>0</v>
      </c>
      <c r="BQ267" s="19" t="n">
        <v>0</v>
      </c>
      <c r="BR267" s="19" t="n">
        <v>0</v>
      </c>
      <c r="BS267" s="19" t="n">
        <v>0</v>
      </c>
      <c r="BT267" s="19" t="n">
        <v>0</v>
      </c>
      <c r="BU267" s="19" t="n">
        <v>0</v>
      </c>
      <c r="BV267" s="19" t="n">
        <v>0</v>
      </c>
      <c r="BW267" s="19" t="n">
        <v>0</v>
      </c>
      <c r="BX267" s="19" t="n">
        <v>0</v>
      </c>
      <c r="BY267" s="19" t="n">
        <v>0</v>
      </c>
      <c r="BZ267" s="19" t="n">
        <v>374.77</v>
      </c>
      <c r="CB267" s="19" t="n">
        <v>10.75</v>
      </c>
      <c r="CD267" s="19" t="n">
        <v>0</v>
      </c>
      <c r="CE267" s="19" t="n">
        <v>0</v>
      </c>
      <c r="CF267" s="19" t="n">
        <v>0</v>
      </c>
      <c r="CG267" s="19" t="n">
        <v>0</v>
      </c>
      <c r="CH267" s="19" t="n">
        <v>0</v>
      </c>
      <c r="CI267" s="19" t="n">
        <v>0</v>
      </c>
    </row>
    <row r="268" s="21" customFormat="true" ht="15" hidden="false" customHeight="false" outlineLevel="0" collapsed="false">
      <c r="A268" s="21" t="s">
        <v>113</v>
      </c>
      <c r="B268" s="21" t="s">
        <v>155</v>
      </c>
      <c r="C268" s="22" t="str">
        <f aca="false">"50"</f>
        <v>50</v>
      </c>
      <c r="D268" s="22" t="n">
        <v>2.98</v>
      </c>
      <c r="E268" s="22" t="n">
        <v>4.43</v>
      </c>
      <c r="F268" s="22" t="n">
        <v>20.8</v>
      </c>
      <c r="G268" s="22" t="n">
        <v>134.22406489</v>
      </c>
      <c r="H268" s="21" t="n">
        <v>2.72</v>
      </c>
      <c r="I268" s="21" t="n">
        <v>0.12</v>
      </c>
      <c r="J268" s="21" t="n">
        <v>2.72</v>
      </c>
      <c r="K268" s="21" t="n">
        <v>0</v>
      </c>
      <c r="L268" s="21" t="n">
        <v>4</v>
      </c>
      <c r="M268" s="21" t="n">
        <v>15.97</v>
      </c>
      <c r="N268" s="21" t="n">
        <v>0.82</v>
      </c>
      <c r="O268" s="21" t="n">
        <v>0</v>
      </c>
      <c r="P268" s="21" t="n">
        <v>0</v>
      </c>
      <c r="Q268" s="21" t="n">
        <v>0.04</v>
      </c>
      <c r="R268" s="21" t="n">
        <v>0.44</v>
      </c>
      <c r="S268" s="21" t="n">
        <v>102.37</v>
      </c>
      <c r="T268" s="21" t="n">
        <v>42.69</v>
      </c>
      <c r="U268" s="21" t="n">
        <v>11.53</v>
      </c>
      <c r="V268" s="21" t="n">
        <v>4.98</v>
      </c>
      <c r="W268" s="21" t="n">
        <v>31.44</v>
      </c>
      <c r="X268" s="21" t="n">
        <v>0.4</v>
      </c>
      <c r="Y268" s="21" t="n">
        <v>34.63</v>
      </c>
      <c r="Z268" s="21" t="n">
        <v>18.45</v>
      </c>
      <c r="AA268" s="21" t="n">
        <v>37.69</v>
      </c>
      <c r="AB268" s="21" t="n">
        <v>0.47</v>
      </c>
      <c r="AC268" s="21" t="n">
        <v>0.05</v>
      </c>
      <c r="AD268" s="21" t="n">
        <v>0.03</v>
      </c>
      <c r="AE268" s="21" t="n">
        <v>0.37</v>
      </c>
      <c r="AF268" s="21" t="n">
        <v>0.94</v>
      </c>
      <c r="AG268" s="21" t="n">
        <v>0.02</v>
      </c>
      <c r="AH268" s="21" t="n">
        <v>0</v>
      </c>
      <c r="AI268" s="21" t="n">
        <v>145.65</v>
      </c>
      <c r="AJ268" s="21" t="n">
        <v>131.4</v>
      </c>
      <c r="AK268" s="21" t="n">
        <v>240.4</v>
      </c>
      <c r="AL268" s="21" t="n">
        <v>95.13</v>
      </c>
      <c r="AM268" s="21" t="n">
        <v>51.42</v>
      </c>
      <c r="AN268" s="21" t="n">
        <v>99.62</v>
      </c>
      <c r="AO268" s="21" t="n">
        <v>32.6</v>
      </c>
      <c r="AP268" s="21" t="n">
        <v>147.04</v>
      </c>
      <c r="AQ268" s="21" t="n">
        <v>99.54</v>
      </c>
      <c r="AR268" s="21" t="n">
        <v>119.24</v>
      </c>
      <c r="AS268" s="21" t="n">
        <v>114.69</v>
      </c>
      <c r="AT268" s="21" t="n">
        <v>59.29</v>
      </c>
      <c r="AU268" s="21" t="n">
        <v>98.94</v>
      </c>
      <c r="AV268" s="21" t="n">
        <v>817.43</v>
      </c>
      <c r="AW268" s="21" t="n">
        <v>0.28</v>
      </c>
      <c r="AX268" s="21" t="n">
        <v>254.24</v>
      </c>
      <c r="AY268" s="21" t="n">
        <v>148.04</v>
      </c>
      <c r="AZ268" s="21" t="n">
        <v>76.72</v>
      </c>
      <c r="BA268" s="21" t="n">
        <v>56.75</v>
      </c>
      <c r="BB268" s="21" t="n">
        <v>0.14</v>
      </c>
      <c r="BC268" s="21" t="n">
        <v>0.03</v>
      </c>
      <c r="BD268" s="21" t="n">
        <v>0.03</v>
      </c>
      <c r="BE268" s="21" t="n">
        <v>0.07</v>
      </c>
      <c r="BF268" s="21" t="n">
        <v>0.09</v>
      </c>
      <c r="BG268" s="21" t="n">
        <v>0.29</v>
      </c>
      <c r="BH268" s="21" t="n">
        <v>0</v>
      </c>
      <c r="BI268" s="21" t="n">
        <v>0.96</v>
      </c>
      <c r="BJ268" s="21" t="n">
        <v>0</v>
      </c>
      <c r="BK268" s="21" t="n">
        <v>0.29</v>
      </c>
      <c r="BL268" s="21" t="n">
        <v>0</v>
      </c>
      <c r="BM268" s="21" t="n">
        <v>0</v>
      </c>
      <c r="BN268" s="21" t="n">
        <v>0</v>
      </c>
      <c r="BO268" s="21" t="n">
        <v>0</v>
      </c>
      <c r="BP268" s="21" t="n">
        <v>0.11</v>
      </c>
      <c r="BQ268" s="21" t="n">
        <v>0.89</v>
      </c>
      <c r="BR268" s="21" t="n">
        <v>0</v>
      </c>
      <c r="BS268" s="21" t="n">
        <v>0</v>
      </c>
      <c r="BT268" s="21" t="n">
        <v>0.18</v>
      </c>
      <c r="BU268" s="21" t="n">
        <v>0.01</v>
      </c>
      <c r="BV268" s="21" t="n">
        <v>0</v>
      </c>
      <c r="BW268" s="21" t="n">
        <v>0</v>
      </c>
      <c r="BX268" s="21" t="n">
        <v>0</v>
      </c>
      <c r="BY268" s="21" t="n">
        <v>0</v>
      </c>
      <c r="BZ268" s="21" t="n">
        <v>16.63</v>
      </c>
      <c r="CB268" s="21" t="n">
        <v>37.7</v>
      </c>
      <c r="CD268" s="21" t="n">
        <v>0</v>
      </c>
      <c r="CE268" s="21" t="n">
        <v>0</v>
      </c>
      <c r="CF268" s="21" t="n">
        <v>0</v>
      </c>
      <c r="CG268" s="21" t="n">
        <v>0</v>
      </c>
      <c r="CH268" s="21" t="n">
        <v>0</v>
      </c>
      <c r="CI268" s="21" t="n">
        <v>0</v>
      </c>
    </row>
    <row r="269" s="23" customFormat="true" ht="14.25" hidden="false" customHeight="false" outlineLevel="0" collapsed="false">
      <c r="B269" s="23" t="s">
        <v>88</v>
      </c>
      <c r="C269" s="24"/>
      <c r="D269" s="24" t="n">
        <v>38.73</v>
      </c>
      <c r="E269" s="24" t="n">
        <v>30.16</v>
      </c>
      <c r="F269" s="24" t="n">
        <v>73.34</v>
      </c>
      <c r="G269" s="24" t="n">
        <v>717.61</v>
      </c>
      <c r="H269" s="23" t="n">
        <v>18.51</v>
      </c>
      <c r="I269" s="23" t="n">
        <v>0.3</v>
      </c>
      <c r="J269" s="23" t="n">
        <v>17.51</v>
      </c>
      <c r="K269" s="23" t="n">
        <v>0</v>
      </c>
      <c r="L269" s="23" t="n">
        <v>43.52</v>
      </c>
      <c r="M269" s="23" t="n">
        <v>28.23</v>
      </c>
      <c r="N269" s="23" t="n">
        <v>1.58</v>
      </c>
      <c r="O269" s="23" t="n">
        <v>0</v>
      </c>
      <c r="P269" s="23" t="n">
        <v>0</v>
      </c>
      <c r="Q269" s="23" t="n">
        <v>2.32</v>
      </c>
      <c r="R269" s="23" t="n">
        <v>3.68</v>
      </c>
      <c r="S269" s="23" t="n">
        <v>430.97</v>
      </c>
      <c r="T269" s="23" t="n">
        <v>392.99</v>
      </c>
      <c r="U269" s="23" t="n">
        <v>391.03</v>
      </c>
      <c r="V269" s="23" t="n">
        <v>59.05</v>
      </c>
      <c r="W269" s="23" t="n">
        <v>457.5</v>
      </c>
      <c r="X269" s="23" t="n">
        <v>1.63</v>
      </c>
      <c r="Y269" s="23" t="n">
        <v>195.13</v>
      </c>
      <c r="Z269" s="23" t="n">
        <v>105.3</v>
      </c>
      <c r="AA269" s="23" t="n">
        <v>222.34</v>
      </c>
      <c r="AB269" s="23" t="n">
        <v>1.29</v>
      </c>
      <c r="AC269" s="23" t="n">
        <v>0.16</v>
      </c>
      <c r="AD269" s="23" t="n">
        <v>0.59</v>
      </c>
      <c r="AE269" s="23" t="n">
        <v>1.36</v>
      </c>
      <c r="AF269" s="23" t="n">
        <v>9.23</v>
      </c>
      <c r="AG269" s="23" t="n">
        <v>0.81</v>
      </c>
      <c r="AH269" s="23" t="n">
        <v>0</v>
      </c>
      <c r="AI269" s="23" t="n">
        <v>1767.54</v>
      </c>
      <c r="AJ269" s="23" t="n">
        <v>1493.24</v>
      </c>
      <c r="AK269" s="23" t="n">
        <v>2706.61</v>
      </c>
      <c r="AL269" s="23" t="n">
        <v>2017.43</v>
      </c>
      <c r="AM269" s="23" t="n">
        <v>780.66</v>
      </c>
      <c r="AN269" s="23" t="n">
        <v>1341.29</v>
      </c>
      <c r="AO269" s="23" t="n">
        <v>439.72</v>
      </c>
      <c r="AP269" s="23" t="n">
        <v>1609.75</v>
      </c>
      <c r="AQ269" s="23" t="n">
        <v>216.41</v>
      </c>
      <c r="AR269" s="23" t="n">
        <v>254.7</v>
      </c>
      <c r="AS269" s="23" t="n">
        <v>316.32</v>
      </c>
      <c r="AT269" s="23" t="n">
        <v>854.14</v>
      </c>
      <c r="AU269" s="23" t="n">
        <v>186.8</v>
      </c>
      <c r="AV269" s="23" t="n">
        <v>1569.93</v>
      </c>
      <c r="AW269" s="23" t="n">
        <v>1.71</v>
      </c>
      <c r="AX269" s="23" t="n">
        <v>540.78</v>
      </c>
      <c r="AY269" s="23" t="n">
        <v>331.7</v>
      </c>
      <c r="AZ269" s="23" t="n">
        <v>1698.06</v>
      </c>
      <c r="BA269" s="23" t="n">
        <v>231.02</v>
      </c>
      <c r="BB269" s="23" t="n">
        <v>0.4</v>
      </c>
      <c r="BC269" s="23" t="n">
        <v>0.09</v>
      </c>
      <c r="BD269" s="23" t="n">
        <v>0.08</v>
      </c>
      <c r="BE269" s="23" t="n">
        <v>0.2</v>
      </c>
      <c r="BF269" s="23" t="n">
        <v>0.26</v>
      </c>
      <c r="BG269" s="23" t="n">
        <v>0.85</v>
      </c>
      <c r="BH269" s="23" t="n">
        <v>0</v>
      </c>
      <c r="BI269" s="23" t="n">
        <v>2.67</v>
      </c>
      <c r="BJ269" s="23" t="n">
        <v>0</v>
      </c>
      <c r="BK269" s="23" t="n">
        <v>0.82</v>
      </c>
      <c r="BL269" s="23" t="n">
        <v>0</v>
      </c>
      <c r="BM269" s="23" t="n">
        <v>0</v>
      </c>
      <c r="BN269" s="23" t="n">
        <v>0</v>
      </c>
      <c r="BO269" s="23" t="n">
        <v>0</v>
      </c>
      <c r="BP269" s="23" t="n">
        <v>0.31</v>
      </c>
      <c r="BQ269" s="23" t="n">
        <v>2.95</v>
      </c>
      <c r="BR269" s="23" t="n">
        <v>0</v>
      </c>
      <c r="BS269" s="23" t="n">
        <v>0</v>
      </c>
      <c r="BT269" s="23" t="n">
        <v>0.27</v>
      </c>
      <c r="BU269" s="23" t="n">
        <v>0.03</v>
      </c>
      <c r="BV269" s="23" t="n">
        <v>0.02</v>
      </c>
      <c r="BW269" s="23" t="n">
        <v>0</v>
      </c>
      <c r="BX269" s="23" t="n">
        <v>0</v>
      </c>
      <c r="BY269" s="23" t="n">
        <v>0</v>
      </c>
      <c r="BZ269" s="23" t="n">
        <v>524.42</v>
      </c>
      <c r="CA269" s="23" t="n">
        <f aca="false">$G$269/$G$280*100</f>
        <v>41.0271044282733</v>
      </c>
      <c r="CB269" s="23" t="n">
        <v>212.68</v>
      </c>
      <c r="CD269" s="23" t="n">
        <v>0</v>
      </c>
      <c r="CE269" s="23" t="n">
        <v>0</v>
      </c>
      <c r="CF269" s="23" t="n">
        <v>0</v>
      </c>
      <c r="CG269" s="23" t="n">
        <v>0</v>
      </c>
      <c r="CH269" s="23" t="n">
        <v>0</v>
      </c>
      <c r="CI269" s="23" t="n">
        <v>0</v>
      </c>
    </row>
    <row r="270" s="13" customFormat="true" ht="15" hidden="false" customHeight="false" outlineLevel="0" collapsed="false">
      <c r="B270" s="13" t="s">
        <v>89</v>
      </c>
      <c r="C270" s="18"/>
      <c r="D270" s="18"/>
      <c r="E270" s="18"/>
      <c r="F270" s="18"/>
      <c r="G270" s="18"/>
    </row>
    <row r="271" s="19" customFormat="true" ht="15" hidden="false" customHeight="false" outlineLevel="0" collapsed="false">
      <c r="A271" s="19" t="str">
        <f aca="false">"20"</f>
        <v>20</v>
      </c>
      <c r="B271" s="19" t="s">
        <v>156</v>
      </c>
      <c r="C271" s="20" t="str">
        <f aca="false">"100"</f>
        <v>100</v>
      </c>
      <c r="D271" s="20" t="n">
        <v>0.88</v>
      </c>
      <c r="E271" s="20" t="n">
        <v>9.92</v>
      </c>
      <c r="F271" s="20" t="n">
        <v>4.46</v>
      </c>
      <c r="G271" s="20" t="n">
        <v>108.615654</v>
      </c>
      <c r="H271" s="19" t="n">
        <v>1.25</v>
      </c>
      <c r="I271" s="19" t="n">
        <v>6.5</v>
      </c>
      <c r="J271" s="19" t="n">
        <v>0</v>
      </c>
      <c r="K271" s="19" t="n">
        <v>0</v>
      </c>
      <c r="L271" s="19" t="n">
        <v>3.08</v>
      </c>
      <c r="M271" s="19" t="n">
        <v>0.16</v>
      </c>
      <c r="N271" s="19" t="n">
        <v>1.23</v>
      </c>
      <c r="O271" s="19" t="n">
        <v>0</v>
      </c>
      <c r="P271" s="19" t="n">
        <v>0</v>
      </c>
      <c r="Q271" s="19" t="n">
        <v>0.34</v>
      </c>
      <c r="R271" s="19" t="n">
        <v>0.86</v>
      </c>
      <c r="S271" s="19" t="n">
        <v>118.83</v>
      </c>
      <c r="T271" s="19" t="n">
        <v>180.21</v>
      </c>
      <c r="U271" s="19" t="n">
        <v>19.29</v>
      </c>
      <c r="V271" s="19" t="n">
        <v>14.61</v>
      </c>
      <c r="W271" s="19" t="n">
        <v>33.95</v>
      </c>
      <c r="X271" s="19" t="n">
        <v>0.67</v>
      </c>
      <c r="Y271" s="19" t="n">
        <v>0</v>
      </c>
      <c r="Z271" s="19" t="n">
        <v>301.45</v>
      </c>
      <c r="AA271" s="19" t="n">
        <v>51.15</v>
      </c>
      <c r="AB271" s="19" t="n">
        <v>4.71</v>
      </c>
      <c r="AC271" s="19" t="n">
        <v>0.04</v>
      </c>
      <c r="AD271" s="19" t="n">
        <v>0.03</v>
      </c>
      <c r="AE271" s="19" t="n">
        <v>0.28</v>
      </c>
      <c r="AF271" s="19" t="n">
        <v>0.43</v>
      </c>
      <c r="AG271" s="19" t="n">
        <v>14.06</v>
      </c>
      <c r="AH271" s="19" t="n">
        <v>0</v>
      </c>
      <c r="AI271" s="19" t="n">
        <v>20.41</v>
      </c>
      <c r="AJ271" s="19" t="n">
        <v>18.39</v>
      </c>
      <c r="AK271" s="19" t="n">
        <v>25.92</v>
      </c>
      <c r="AL271" s="19" t="n">
        <v>25.49</v>
      </c>
      <c r="AM271" s="19" t="n">
        <v>5.11</v>
      </c>
      <c r="AN271" s="19" t="n">
        <v>19.44</v>
      </c>
      <c r="AO271" s="19" t="n">
        <v>5.01</v>
      </c>
      <c r="AP271" s="19" t="n">
        <v>16.26</v>
      </c>
      <c r="AQ271" s="19" t="n">
        <v>21.02</v>
      </c>
      <c r="AR271" s="19" t="n">
        <v>28.21</v>
      </c>
      <c r="AS271" s="19" t="n">
        <v>71.4</v>
      </c>
      <c r="AT271" s="19" t="n">
        <v>10.03</v>
      </c>
      <c r="AU271" s="19" t="n">
        <v>19.52</v>
      </c>
      <c r="AV271" s="19" t="n">
        <v>239.53</v>
      </c>
      <c r="AW271" s="19" t="n">
        <v>0.5</v>
      </c>
      <c r="AX271" s="19" t="n">
        <v>14.21</v>
      </c>
      <c r="AY271" s="19" t="n">
        <v>21.13</v>
      </c>
      <c r="AZ271" s="19" t="n">
        <v>18.06</v>
      </c>
      <c r="BA271" s="19" t="n">
        <v>4.88</v>
      </c>
      <c r="BB271" s="19" t="n">
        <v>0</v>
      </c>
      <c r="BC271" s="19" t="n">
        <v>0</v>
      </c>
      <c r="BD271" s="19" t="n">
        <v>0</v>
      </c>
      <c r="BE271" s="19" t="n">
        <v>0</v>
      </c>
      <c r="BF271" s="19" t="n">
        <v>0</v>
      </c>
      <c r="BG271" s="19" t="n">
        <v>0.01</v>
      </c>
      <c r="BH271" s="19" t="n">
        <v>0</v>
      </c>
      <c r="BI271" s="19" t="n">
        <v>0.63</v>
      </c>
      <c r="BJ271" s="19" t="n">
        <v>0</v>
      </c>
      <c r="BK271" s="19" t="n">
        <v>0.41</v>
      </c>
      <c r="BL271" s="19" t="n">
        <v>0.03</v>
      </c>
      <c r="BM271" s="19" t="n">
        <v>0.07</v>
      </c>
      <c r="BN271" s="19" t="n">
        <v>0</v>
      </c>
      <c r="BO271" s="19" t="n">
        <v>0</v>
      </c>
      <c r="BP271" s="19" t="n">
        <v>0</v>
      </c>
      <c r="BQ271" s="19" t="n">
        <v>2.35</v>
      </c>
      <c r="BR271" s="19" t="n">
        <v>0</v>
      </c>
      <c r="BS271" s="19" t="n">
        <v>0</v>
      </c>
      <c r="BT271" s="19" t="n">
        <v>5.79</v>
      </c>
      <c r="BU271" s="19" t="n">
        <v>0</v>
      </c>
      <c r="BV271" s="19" t="n">
        <v>0</v>
      </c>
      <c r="BW271" s="19" t="n">
        <v>0</v>
      </c>
      <c r="BX271" s="19" t="n">
        <v>0</v>
      </c>
      <c r="BY271" s="19" t="n">
        <v>0</v>
      </c>
      <c r="BZ271" s="19" t="n">
        <v>84.51</v>
      </c>
      <c r="CB271" s="19" t="n">
        <v>11.01</v>
      </c>
      <c r="CD271" s="19" t="n">
        <v>0</v>
      </c>
      <c r="CE271" s="19" t="n">
        <v>0</v>
      </c>
      <c r="CF271" s="19" t="n">
        <v>0</v>
      </c>
      <c r="CG271" s="19" t="n">
        <v>0</v>
      </c>
      <c r="CH271" s="19" t="n">
        <v>0</v>
      </c>
      <c r="CI271" s="19" t="n">
        <v>0</v>
      </c>
    </row>
    <row r="272" s="19" customFormat="true" ht="15" hidden="false" customHeight="false" outlineLevel="0" collapsed="false">
      <c r="A272" s="19" t="str">
        <f aca="false">"110"</f>
        <v>110</v>
      </c>
      <c r="B272" s="19" t="s">
        <v>209</v>
      </c>
      <c r="C272" s="20" t="str">
        <f aca="false">"260"</f>
        <v>260</v>
      </c>
      <c r="D272" s="20" t="n">
        <v>1.94</v>
      </c>
      <c r="E272" s="20" t="n">
        <v>5.94</v>
      </c>
      <c r="F272" s="20" t="n">
        <v>14.42</v>
      </c>
      <c r="G272" s="20" t="n">
        <v>114.162349407407</v>
      </c>
      <c r="H272" s="19" t="n">
        <v>3.75</v>
      </c>
      <c r="I272" s="19" t="n">
        <v>0.12</v>
      </c>
      <c r="J272" s="19" t="n">
        <v>3.75</v>
      </c>
      <c r="K272" s="19" t="n">
        <v>0</v>
      </c>
      <c r="L272" s="19" t="n">
        <v>9.5</v>
      </c>
      <c r="M272" s="19" t="n">
        <v>2.86</v>
      </c>
      <c r="N272" s="19" t="n">
        <v>2.06</v>
      </c>
      <c r="O272" s="19" t="n">
        <v>0</v>
      </c>
      <c r="P272" s="19" t="n">
        <v>0</v>
      </c>
      <c r="Q272" s="19" t="n">
        <v>0.33</v>
      </c>
      <c r="R272" s="19" t="n">
        <v>1.55</v>
      </c>
      <c r="S272" s="19" t="n">
        <v>212.02</v>
      </c>
      <c r="T272" s="19" t="n">
        <v>348.17</v>
      </c>
      <c r="U272" s="19" t="n">
        <v>41.05</v>
      </c>
      <c r="V272" s="19" t="n">
        <v>22.19</v>
      </c>
      <c r="W272" s="19" t="n">
        <v>49.91</v>
      </c>
      <c r="X272" s="19" t="n">
        <v>1.06</v>
      </c>
      <c r="Y272" s="19" t="n">
        <v>42.85</v>
      </c>
      <c r="Z272" s="19" t="n">
        <v>1120.43</v>
      </c>
      <c r="AA272" s="19" t="n">
        <v>250.32</v>
      </c>
      <c r="AB272" s="19" t="n">
        <v>0.25</v>
      </c>
      <c r="AC272" s="19" t="n">
        <v>0.05</v>
      </c>
      <c r="AD272" s="19" t="n">
        <v>0.06</v>
      </c>
      <c r="AE272" s="19" t="n">
        <v>0.55</v>
      </c>
      <c r="AF272" s="19" t="n">
        <v>0.97</v>
      </c>
      <c r="AG272" s="19" t="n">
        <v>7.67</v>
      </c>
      <c r="AH272" s="19" t="n">
        <v>0</v>
      </c>
      <c r="AI272" s="19" t="n">
        <v>55.4</v>
      </c>
      <c r="AJ272" s="19" t="n">
        <v>57.24</v>
      </c>
      <c r="AK272" s="19" t="n">
        <v>73.09</v>
      </c>
      <c r="AL272" s="19" t="n">
        <v>78.52</v>
      </c>
      <c r="AM272" s="19" t="n">
        <v>20.62</v>
      </c>
      <c r="AN272" s="19" t="n">
        <v>49.92</v>
      </c>
      <c r="AO272" s="19" t="n">
        <v>15.53</v>
      </c>
      <c r="AP272" s="19" t="n">
        <v>49.45</v>
      </c>
      <c r="AQ272" s="19" t="n">
        <v>45.02</v>
      </c>
      <c r="AR272" s="19" t="n">
        <v>78.44</v>
      </c>
      <c r="AS272" s="19" t="n">
        <v>183.93</v>
      </c>
      <c r="AT272" s="19" t="n">
        <v>15.59</v>
      </c>
      <c r="AU272" s="19" t="n">
        <v>34.4</v>
      </c>
      <c r="AV272" s="19" t="n">
        <v>223.25</v>
      </c>
      <c r="AW272" s="19" t="n">
        <v>0</v>
      </c>
      <c r="AX272" s="19" t="n">
        <v>38.79</v>
      </c>
      <c r="AY272" s="19" t="n">
        <v>44.73</v>
      </c>
      <c r="AZ272" s="19" t="n">
        <v>36.91</v>
      </c>
      <c r="BA272" s="19" t="n">
        <v>13.31</v>
      </c>
      <c r="BB272" s="19" t="n">
        <v>0.18</v>
      </c>
      <c r="BC272" s="19" t="n">
        <v>0.04</v>
      </c>
      <c r="BD272" s="19" t="n">
        <v>0.03</v>
      </c>
      <c r="BE272" s="19" t="n">
        <v>0.09</v>
      </c>
      <c r="BF272" s="19" t="n">
        <v>0.11</v>
      </c>
      <c r="BG272" s="19" t="n">
        <v>0.37</v>
      </c>
      <c r="BH272" s="19" t="n">
        <v>0</v>
      </c>
      <c r="BI272" s="19" t="n">
        <v>1.18</v>
      </c>
      <c r="BJ272" s="19" t="n">
        <v>0</v>
      </c>
      <c r="BK272" s="19" t="n">
        <v>0.36</v>
      </c>
      <c r="BL272" s="19" t="n">
        <v>0</v>
      </c>
      <c r="BM272" s="19" t="n">
        <v>0</v>
      </c>
      <c r="BN272" s="19" t="n">
        <v>0</v>
      </c>
      <c r="BO272" s="19" t="n">
        <v>0</v>
      </c>
      <c r="BP272" s="19" t="n">
        <v>0.14</v>
      </c>
      <c r="BQ272" s="19" t="n">
        <v>1.1</v>
      </c>
      <c r="BR272" s="19" t="n">
        <v>0</v>
      </c>
      <c r="BS272" s="19" t="n">
        <v>0</v>
      </c>
      <c r="BT272" s="19" t="n">
        <v>0.06</v>
      </c>
      <c r="BU272" s="19" t="n">
        <v>0</v>
      </c>
      <c r="BV272" s="19" t="n">
        <v>0</v>
      </c>
      <c r="BW272" s="19" t="n">
        <v>0</v>
      </c>
      <c r="BX272" s="19" t="n">
        <v>0</v>
      </c>
      <c r="BY272" s="19" t="n">
        <v>0</v>
      </c>
      <c r="BZ272" s="19" t="n">
        <v>284.9</v>
      </c>
      <c r="CB272" s="19" t="n">
        <v>234.4</v>
      </c>
      <c r="CD272" s="19" t="n">
        <v>0</v>
      </c>
      <c r="CE272" s="19" t="n">
        <v>0</v>
      </c>
      <c r="CF272" s="19" t="n">
        <v>0</v>
      </c>
      <c r="CG272" s="19" t="n">
        <v>0</v>
      </c>
      <c r="CH272" s="19" t="n">
        <v>0</v>
      </c>
      <c r="CI272" s="19" t="n">
        <v>0</v>
      </c>
    </row>
    <row r="273" s="19" customFormat="true" ht="15" hidden="false" customHeight="false" outlineLevel="0" collapsed="false">
      <c r="A273" s="19" t="str">
        <f aca="false">"фирм"</f>
        <v>фирм</v>
      </c>
      <c r="B273" s="19" t="s">
        <v>210</v>
      </c>
      <c r="C273" s="20" t="str">
        <f aca="false">"100"</f>
        <v>100</v>
      </c>
      <c r="D273" s="20" t="n">
        <v>13.06</v>
      </c>
      <c r="E273" s="20" t="n">
        <v>17.79</v>
      </c>
      <c r="F273" s="20" t="n">
        <v>5.06</v>
      </c>
      <c r="G273" s="20" t="n">
        <v>231.19983</v>
      </c>
      <c r="H273" s="19" t="n">
        <v>4.37</v>
      </c>
      <c r="I273" s="19" t="n">
        <v>2.6</v>
      </c>
      <c r="J273" s="19" t="n">
        <v>0.51</v>
      </c>
      <c r="K273" s="19" t="n">
        <v>0</v>
      </c>
      <c r="L273" s="19" t="n">
        <v>2.23</v>
      </c>
      <c r="M273" s="19" t="n">
        <v>2.09</v>
      </c>
      <c r="N273" s="19" t="n">
        <v>0.74</v>
      </c>
      <c r="O273" s="19" t="n">
        <v>0</v>
      </c>
      <c r="P273" s="19" t="n">
        <v>0</v>
      </c>
      <c r="Q273" s="19" t="n">
        <v>0.12</v>
      </c>
      <c r="R273" s="19" t="n">
        <v>1.4</v>
      </c>
      <c r="S273" s="19" t="n">
        <v>242.12</v>
      </c>
      <c r="T273" s="19" t="n">
        <v>196.24</v>
      </c>
      <c r="U273" s="19" t="n">
        <v>16.35</v>
      </c>
      <c r="V273" s="19" t="n">
        <v>16.76</v>
      </c>
      <c r="W273" s="19" t="n">
        <v>142.51</v>
      </c>
      <c r="X273" s="19" t="n">
        <v>1.16</v>
      </c>
      <c r="Y273" s="19" t="n">
        <v>5.66</v>
      </c>
      <c r="Z273" s="19" t="n">
        <v>48.96</v>
      </c>
      <c r="AA273" s="19" t="n">
        <v>16.26</v>
      </c>
      <c r="AB273" s="19" t="n">
        <v>2.08</v>
      </c>
      <c r="AC273" s="19" t="n">
        <v>0.04</v>
      </c>
      <c r="AD273" s="19" t="n">
        <v>0.13</v>
      </c>
      <c r="AE273" s="19" t="n">
        <v>4.53</v>
      </c>
      <c r="AF273" s="19" t="n">
        <v>9.13</v>
      </c>
      <c r="AG273" s="19" t="n">
        <v>1.03</v>
      </c>
      <c r="AH273" s="19" t="n">
        <v>0</v>
      </c>
      <c r="AI273" s="19" t="n">
        <v>13.43</v>
      </c>
      <c r="AJ273" s="19" t="n">
        <v>12.26</v>
      </c>
      <c r="AK273" s="19" t="n">
        <v>22.98</v>
      </c>
      <c r="AL273" s="19" t="n">
        <v>7.14</v>
      </c>
      <c r="AM273" s="19" t="n">
        <v>4.36</v>
      </c>
      <c r="AN273" s="19" t="n">
        <v>8.87</v>
      </c>
      <c r="AO273" s="19" t="n">
        <v>2.85</v>
      </c>
      <c r="AP273" s="19" t="n">
        <v>14.26</v>
      </c>
      <c r="AQ273" s="19" t="n">
        <v>9.41</v>
      </c>
      <c r="AR273" s="19" t="n">
        <v>11.43</v>
      </c>
      <c r="AS273" s="19" t="n">
        <v>9.7</v>
      </c>
      <c r="AT273" s="19" t="n">
        <v>5.74</v>
      </c>
      <c r="AU273" s="19" t="n">
        <v>9.98</v>
      </c>
      <c r="AV273" s="19" t="n">
        <v>87.82</v>
      </c>
      <c r="AW273" s="19" t="n">
        <v>0</v>
      </c>
      <c r="AX273" s="19" t="n">
        <v>27.65</v>
      </c>
      <c r="AY273" s="19" t="n">
        <v>14.26</v>
      </c>
      <c r="AZ273" s="19" t="n">
        <v>7.13</v>
      </c>
      <c r="BA273" s="19" t="n">
        <v>5.7</v>
      </c>
      <c r="BB273" s="19" t="n">
        <v>0</v>
      </c>
      <c r="BC273" s="19" t="n">
        <v>0</v>
      </c>
      <c r="BD273" s="19" t="n">
        <v>0</v>
      </c>
      <c r="BE273" s="19" t="n">
        <v>0</v>
      </c>
      <c r="BF273" s="19" t="n">
        <v>0</v>
      </c>
      <c r="BG273" s="19" t="n">
        <v>0</v>
      </c>
      <c r="BH273" s="19" t="n">
        <v>0</v>
      </c>
      <c r="BI273" s="19" t="n">
        <v>0.24</v>
      </c>
      <c r="BJ273" s="19" t="n">
        <v>0</v>
      </c>
      <c r="BK273" s="19" t="n">
        <v>0.16</v>
      </c>
      <c r="BL273" s="19" t="n">
        <v>0.01</v>
      </c>
      <c r="BM273" s="19" t="n">
        <v>0.03</v>
      </c>
      <c r="BN273" s="19" t="n">
        <v>0</v>
      </c>
      <c r="BO273" s="19" t="n">
        <v>0</v>
      </c>
      <c r="BP273" s="19" t="n">
        <v>0</v>
      </c>
      <c r="BQ273" s="19" t="n">
        <v>0.91</v>
      </c>
      <c r="BR273" s="19" t="n">
        <v>0</v>
      </c>
      <c r="BS273" s="19" t="n">
        <v>0</v>
      </c>
      <c r="BT273" s="19" t="n">
        <v>2.27</v>
      </c>
      <c r="BU273" s="19" t="n">
        <v>0</v>
      </c>
      <c r="BV273" s="19" t="n">
        <v>0</v>
      </c>
      <c r="BW273" s="19" t="n">
        <v>0</v>
      </c>
      <c r="BX273" s="19" t="n">
        <v>0</v>
      </c>
      <c r="BY273" s="19" t="n">
        <v>0</v>
      </c>
      <c r="BZ273" s="19" t="n">
        <v>58.23</v>
      </c>
      <c r="CB273" s="19" t="n">
        <v>13.82</v>
      </c>
      <c r="CD273" s="19" t="n">
        <v>0</v>
      </c>
      <c r="CE273" s="19" t="n">
        <v>0</v>
      </c>
      <c r="CF273" s="19" t="n">
        <v>0</v>
      </c>
      <c r="CG273" s="19" t="n">
        <v>0</v>
      </c>
      <c r="CH273" s="19" t="n">
        <v>0</v>
      </c>
      <c r="CI273" s="19" t="n">
        <v>0</v>
      </c>
    </row>
    <row r="274" s="19" customFormat="true" ht="15" hidden="false" customHeight="false" outlineLevel="0" collapsed="false">
      <c r="A274" s="19" t="str">
        <f aca="false">"520"</f>
        <v>520</v>
      </c>
      <c r="B274" s="19" t="s">
        <v>108</v>
      </c>
      <c r="C274" s="20" t="str">
        <f aca="false">"180"</f>
        <v>180</v>
      </c>
      <c r="D274" s="20" t="n">
        <v>3.73</v>
      </c>
      <c r="E274" s="20" t="n">
        <v>4.85</v>
      </c>
      <c r="F274" s="20" t="n">
        <v>25.56</v>
      </c>
      <c r="G274" s="20" t="n">
        <v>159.47981</v>
      </c>
      <c r="H274" s="19" t="n">
        <v>3.05</v>
      </c>
      <c r="I274" s="19" t="n">
        <v>0.11</v>
      </c>
      <c r="J274" s="19" t="n">
        <v>0</v>
      </c>
      <c r="K274" s="19" t="n">
        <v>0</v>
      </c>
      <c r="L274" s="19" t="n">
        <v>2.68</v>
      </c>
      <c r="M274" s="19" t="n">
        <v>20.93</v>
      </c>
      <c r="N274" s="19" t="n">
        <v>1.95</v>
      </c>
      <c r="O274" s="19" t="n">
        <v>0</v>
      </c>
      <c r="P274" s="19" t="n">
        <v>0</v>
      </c>
      <c r="Q274" s="19" t="n">
        <v>0.34</v>
      </c>
      <c r="R274" s="19" t="n">
        <v>2.86</v>
      </c>
      <c r="S274" s="19" t="n">
        <v>277.79</v>
      </c>
      <c r="T274" s="19" t="n">
        <v>737.12</v>
      </c>
      <c r="U274" s="19" t="n">
        <v>47.17</v>
      </c>
      <c r="V274" s="19" t="n">
        <v>35.67</v>
      </c>
      <c r="W274" s="19" t="n">
        <v>104.74</v>
      </c>
      <c r="X274" s="19" t="n">
        <v>1.31</v>
      </c>
      <c r="Y274" s="19" t="n">
        <v>25.4</v>
      </c>
      <c r="Z274" s="19" t="n">
        <v>41.4</v>
      </c>
      <c r="AA274" s="19" t="n">
        <v>33.09</v>
      </c>
      <c r="AB274" s="19" t="n">
        <v>0.21</v>
      </c>
      <c r="AC274" s="19" t="n">
        <v>0.14</v>
      </c>
      <c r="AD274" s="19" t="n">
        <v>0.12</v>
      </c>
      <c r="AE274" s="19" t="n">
        <v>1.54</v>
      </c>
      <c r="AF274" s="19" t="n">
        <v>3.02</v>
      </c>
      <c r="AG274" s="19" t="n">
        <v>6.27</v>
      </c>
      <c r="AH274" s="19" t="n">
        <v>0</v>
      </c>
      <c r="AI274" s="19" t="n">
        <v>80.62</v>
      </c>
      <c r="AJ274" s="19" t="n">
        <v>102.14</v>
      </c>
      <c r="AK274" s="19" t="n">
        <v>148.03</v>
      </c>
      <c r="AL274" s="19" t="n">
        <v>147.43</v>
      </c>
      <c r="AM274" s="19" t="n">
        <v>34.51</v>
      </c>
      <c r="AN274" s="19" t="n">
        <v>94.48</v>
      </c>
      <c r="AO274" s="19" t="n">
        <v>42.52</v>
      </c>
      <c r="AP274" s="19" t="n">
        <v>99.82</v>
      </c>
      <c r="AQ274" s="19" t="n">
        <v>87.12</v>
      </c>
      <c r="AR274" s="19" t="n">
        <v>236.84</v>
      </c>
      <c r="AS274" s="19" t="n">
        <v>105.78</v>
      </c>
      <c r="AT274" s="19" t="n">
        <v>22.28</v>
      </c>
      <c r="AU274" s="19" t="n">
        <v>61.51</v>
      </c>
      <c r="AV274" s="19" t="n">
        <v>330.7</v>
      </c>
      <c r="AW274" s="19" t="n">
        <v>0</v>
      </c>
      <c r="AX274" s="19" t="n">
        <v>46.46</v>
      </c>
      <c r="AY274" s="19" t="n">
        <v>42.32</v>
      </c>
      <c r="AZ274" s="19" t="n">
        <v>93.37</v>
      </c>
      <c r="BA274" s="19" t="n">
        <v>26.29</v>
      </c>
      <c r="BB274" s="19" t="n">
        <v>0.13</v>
      </c>
      <c r="BC274" s="19" t="n">
        <v>0.06</v>
      </c>
      <c r="BD274" s="19" t="n">
        <v>0.03</v>
      </c>
      <c r="BE274" s="19" t="n">
        <v>0.07</v>
      </c>
      <c r="BF274" s="19" t="n">
        <v>0.08</v>
      </c>
      <c r="BG274" s="19" t="n">
        <v>0.38</v>
      </c>
      <c r="BH274" s="19" t="n">
        <v>0</v>
      </c>
      <c r="BI274" s="19" t="n">
        <v>1.15</v>
      </c>
      <c r="BJ274" s="19" t="n">
        <v>0</v>
      </c>
      <c r="BK274" s="19" t="n">
        <v>0.35</v>
      </c>
      <c r="BL274" s="19" t="n">
        <v>0</v>
      </c>
      <c r="BM274" s="19" t="n">
        <v>0</v>
      </c>
      <c r="BN274" s="19" t="n">
        <v>0</v>
      </c>
      <c r="BO274" s="19" t="n">
        <v>0.07</v>
      </c>
      <c r="BP274" s="19" t="n">
        <v>0.12</v>
      </c>
      <c r="BQ274" s="19" t="n">
        <v>1.09</v>
      </c>
      <c r="BR274" s="19" t="n">
        <v>0</v>
      </c>
      <c r="BS274" s="19" t="n">
        <v>0</v>
      </c>
      <c r="BT274" s="19" t="n">
        <v>0.16</v>
      </c>
      <c r="BU274" s="19" t="n">
        <v>0</v>
      </c>
      <c r="BV274" s="19" t="n">
        <v>0</v>
      </c>
      <c r="BW274" s="19" t="n">
        <v>0</v>
      </c>
      <c r="BX274" s="19" t="n">
        <v>0</v>
      </c>
      <c r="BY274" s="19" t="n">
        <v>0</v>
      </c>
      <c r="BZ274" s="19" t="n">
        <v>146.95</v>
      </c>
      <c r="CB274" s="19" t="n">
        <v>32.3</v>
      </c>
      <c r="CD274" s="19" t="n">
        <v>0</v>
      </c>
      <c r="CE274" s="19" t="n">
        <v>0</v>
      </c>
      <c r="CF274" s="19" t="n">
        <v>0</v>
      </c>
      <c r="CG274" s="19" t="n">
        <v>0</v>
      </c>
      <c r="CH274" s="19" t="n">
        <v>0</v>
      </c>
      <c r="CI274" s="19" t="n">
        <v>0</v>
      </c>
    </row>
    <row r="275" s="19" customFormat="true" ht="15" hidden="false" customHeight="false" outlineLevel="0" collapsed="false">
      <c r="A275" s="19" t="str">
        <f aca="false">"639"</f>
        <v>639</v>
      </c>
      <c r="B275" s="19" t="s">
        <v>128</v>
      </c>
      <c r="C275" s="20" t="str">
        <f aca="false">"200"</f>
        <v>200</v>
      </c>
      <c r="D275" s="20" t="n">
        <v>1.02</v>
      </c>
      <c r="E275" s="20" t="n">
        <v>0.06</v>
      </c>
      <c r="F275" s="20" t="n">
        <v>23.18</v>
      </c>
      <c r="G275" s="20" t="n">
        <v>87.59892</v>
      </c>
      <c r="H275" s="19" t="n">
        <v>0.02</v>
      </c>
      <c r="I275" s="19" t="n">
        <v>0</v>
      </c>
      <c r="J275" s="19" t="n">
        <v>0</v>
      </c>
      <c r="K275" s="19" t="n">
        <v>0</v>
      </c>
      <c r="L275" s="19" t="n">
        <v>19.19</v>
      </c>
      <c r="M275" s="19" t="n">
        <v>0.57</v>
      </c>
      <c r="N275" s="19" t="n">
        <v>3.42</v>
      </c>
      <c r="O275" s="19" t="n">
        <v>0</v>
      </c>
      <c r="P275" s="19" t="n">
        <v>0</v>
      </c>
      <c r="Q275" s="19" t="n">
        <v>0.3</v>
      </c>
      <c r="R275" s="19" t="n">
        <v>0.81</v>
      </c>
      <c r="S275" s="19" t="n">
        <v>45.05</v>
      </c>
      <c r="T275" s="19" t="n">
        <v>872.49</v>
      </c>
      <c r="U275" s="19" t="n">
        <v>106.7</v>
      </c>
      <c r="V275" s="19" t="n">
        <v>71.82</v>
      </c>
      <c r="W275" s="19" t="n">
        <v>85.75</v>
      </c>
      <c r="X275" s="19" t="n">
        <v>1.67</v>
      </c>
      <c r="Y275" s="19" t="n">
        <v>0</v>
      </c>
      <c r="Z275" s="19" t="n">
        <v>819</v>
      </c>
      <c r="AA275" s="19" t="n">
        <v>152.3</v>
      </c>
      <c r="AB275" s="19" t="n">
        <v>1.73</v>
      </c>
      <c r="AC275" s="19" t="n">
        <v>0.07</v>
      </c>
      <c r="AD275" s="19" t="n">
        <v>0.09</v>
      </c>
      <c r="AE275" s="19" t="n">
        <v>1.22</v>
      </c>
      <c r="AF275" s="19" t="n">
        <v>1.83</v>
      </c>
      <c r="AG275" s="19" t="n">
        <v>12.92</v>
      </c>
      <c r="AH275" s="19" t="n">
        <v>0</v>
      </c>
      <c r="AI275" s="19" t="n">
        <v>0.01</v>
      </c>
      <c r="AJ275" s="19" t="n">
        <v>0.01</v>
      </c>
      <c r="AK275" s="19" t="n">
        <v>24.71</v>
      </c>
      <c r="AL275" s="19" t="n">
        <v>26.77</v>
      </c>
      <c r="AM275" s="19" t="n">
        <v>20.58</v>
      </c>
      <c r="AN275" s="19" t="n">
        <v>102.91</v>
      </c>
      <c r="AO275" s="19" t="n">
        <v>4.12</v>
      </c>
      <c r="AP275" s="19" t="n">
        <v>24.71</v>
      </c>
      <c r="AQ275" s="19" t="n">
        <v>51.46</v>
      </c>
      <c r="AR275" s="19" t="n">
        <v>164.65</v>
      </c>
      <c r="AS275" s="19" t="n">
        <v>148.23</v>
      </c>
      <c r="AT275" s="19" t="n">
        <v>20.58</v>
      </c>
      <c r="AU275" s="19" t="n">
        <v>10.3</v>
      </c>
      <c r="AV275" s="19" t="n">
        <v>185.25</v>
      </c>
      <c r="AW275" s="19" t="n">
        <v>0</v>
      </c>
      <c r="AX275" s="19" t="n">
        <v>205.82</v>
      </c>
      <c r="AY275" s="19" t="n">
        <v>144.07</v>
      </c>
      <c r="AZ275" s="19" t="n">
        <v>20.59</v>
      </c>
      <c r="BA275" s="19" t="n">
        <v>30.87</v>
      </c>
      <c r="BB275" s="19" t="n">
        <v>0</v>
      </c>
      <c r="BC275" s="19" t="n">
        <v>0</v>
      </c>
      <c r="BD275" s="19" t="n">
        <v>0</v>
      </c>
      <c r="BE275" s="19" t="n">
        <v>0</v>
      </c>
      <c r="BF275" s="19" t="n">
        <v>0</v>
      </c>
      <c r="BG275" s="19" t="n">
        <v>0</v>
      </c>
      <c r="BH275" s="19" t="n">
        <v>0</v>
      </c>
      <c r="BI275" s="19" t="n">
        <v>0.08</v>
      </c>
      <c r="BJ275" s="19" t="n">
        <v>0</v>
      </c>
      <c r="BK275" s="19" t="n">
        <v>0.01</v>
      </c>
      <c r="BL275" s="19" t="n">
        <v>0</v>
      </c>
      <c r="BM275" s="19" t="n">
        <v>0</v>
      </c>
      <c r="BN275" s="19" t="n">
        <v>0</v>
      </c>
      <c r="BO275" s="19" t="n">
        <v>0</v>
      </c>
      <c r="BP275" s="19" t="n">
        <v>0.01</v>
      </c>
      <c r="BQ275" s="19" t="n">
        <v>0.06</v>
      </c>
      <c r="BR275" s="19" t="n">
        <v>0</v>
      </c>
      <c r="BS275" s="19" t="n">
        <v>0</v>
      </c>
      <c r="BT275" s="19" t="n">
        <v>0.04</v>
      </c>
      <c r="BU275" s="19" t="n">
        <v>0.12</v>
      </c>
      <c r="BV275" s="19" t="n">
        <v>0</v>
      </c>
      <c r="BW275" s="19" t="n">
        <v>0</v>
      </c>
      <c r="BX275" s="19" t="n">
        <v>0</v>
      </c>
      <c r="BY275" s="19" t="n">
        <v>0</v>
      </c>
      <c r="BZ275" s="19" t="n">
        <v>214.01</v>
      </c>
      <c r="CB275" s="19" t="n">
        <v>136.5</v>
      </c>
      <c r="CD275" s="19" t="n">
        <v>0</v>
      </c>
      <c r="CE275" s="19" t="n">
        <v>0</v>
      </c>
      <c r="CF275" s="19" t="n">
        <v>0</v>
      </c>
      <c r="CG275" s="19" t="n">
        <v>0</v>
      </c>
      <c r="CH275" s="19" t="n">
        <v>0</v>
      </c>
      <c r="CI275" s="19" t="n">
        <v>0</v>
      </c>
    </row>
    <row r="276" s="19" customFormat="true" ht="15" hidden="false" customHeight="false" outlineLevel="0" collapsed="false">
      <c r="A276" s="19" t="str">
        <f aca="false">""</f>
        <v/>
      </c>
      <c r="B276" s="19" t="s">
        <v>159</v>
      </c>
      <c r="C276" s="20" t="str">
        <f aca="false">"30"</f>
        <v>30</v>
      </c>
      <c r="D276" s="20" t="n">
        <v>0.12</v>
      </c>
      <c r="E276" s="20" t="n">
        <v>0</v>
      </c>
      <c r="F276" s="20" t="n">
        <v>22.52</v>
      </c>
      <c r="G276" s="20" t="n">
        <v>85.83624</v>
      </c>
      <c r="H276" s="19" t="n">
        <v>0</v>
      </c>
      <c r="I276" s="19" t="n">
        <v>0</v>
      </c>
      <c r="J276" s="19" t="n">
        <v>0</v>
      </c>
      <c r="K276" s="19" t="n">
        <v>0</v>
      </c>
      <c r="L276" s="19" t="n">
        <v>21.99</v>
      </c>
      <c r="M276" s="19" t="n">
        <v>0.35</v>
      </c>
      <c r="N276" s="19" t="n">
        <v>0.18</v>
      </c>
      <c r="O276" s="19" t="n">
        <v>0</v>
      </c>
      <c r="P276" s="19" t="n">
        <v>0</v>
      </c>
      <c r="Q276" s="19" t="n">
        <v>0</v>
      </c>
      <c r="R276" s="19" t="n">
        <v>0.09</v>
      </c>
      <c r="S276" s="19" t="n">
        <v>0</v>
      </c>
      <c r="T276" s="19" t="n">
        <v>0</v>
      </c>
      <c r="U276" s="19" t="n">
        <v>0</v>
      </c>
      <c r="V276" s="19" t="n">
        <v>0</v>
      </c>
      <c r="W276" s="19" t="n">
        <v>0</v>
      </c>
      <c r="X276" s="19" t="n">
        <v>0</v>
      </c>
      <c r="Y276" s="19" t="n">
        <v>0</v>
      </c>
      <c r="Z276" s="19" t="n">
        <v>0</v>
      </c>
      <c r="AA276" s="19" t="n">
        <v>0</v>
      </c>
      <c r="AB276" s="19" t="n">
        <v>0</v>
      </c>
      <c r="AC276" s="19" t="n">
        <v>0</v>
      </c>
      <c r="AD276" s="19" t="n">
        <v>0</v>
      </c>
      <c r="AE276" s="19" t="n">
        <v>0</v>
      </c>
      <c r="AF276" s="19" t="n">
        <v>0</v>
      </c>
      <c r="AG276" s="19" t="n">
        <v>0</v>
      </c>
      <c r="AH276" s="19" t="n">
        <v>0</v>
      </c>
      <c r="AI276" s="19" t="n">
        <v>0</v>
      </c>
      <c r="AJ276" s="19" t="n">
        <v>0</v>
      </c>
      <c r="AK276" s="19" t="n">
        <v>0</v>
      </c>
      <c r="AL276" s="19" t="n">
        <v>0</v>
      </c>
      <c r="AM276" s="19" t="n">
        <v>0</v>
      </c>
      <c r="AN276" s="19" t="n">
        <v>0</v>
      </c>
      <c r="AO276" s="19" t="n">
        <v>0</v>
      </c>
      <c r="AP276" s="19" t="n">
        <v>0</v>
      </c>
      <c r="AQ276" s="19" t="n">
        <v>0</v>
      </c>
      <c r="AR276" s="19" t="n">
        <v>0</v>
      </c>
      <c r="AS276" s="19" t="n">
        <v>0</v>
      </c>
      <c r="AT276" s="19" t="n">
        <v>0</v>
      </c>
      <c r="AU276" s="19" t="n">
        <v>0</v>
      </c>
      <c r="AV276" s="19" t="n">
        <v>0</v>
      </c>
      <c r="AW276" s="19" t="n">
        <v>0</v>
      </c>
      <c r="AX276" s="19" t="n">
        <v>0</v>
      </c>
      <c r="AY276" s="19" t="n">
        <v>0</v>
      </c>
      <c r="AZ276" s="19" t="n">
        <v>0</v>
      </c>
      <c r="BA276" s="19" t="n">
        <v>0</v>
      </c>
      <c r="BB276" s="19" t="n">
        <v>0</v>
      </c>
      <c r="BC276" s="19" t="n">
        <v>0</v>
      </c>
      <c r="BD276" s="19" t="n">
        <v>0</v>
      </c>
      <c r="BE276" s="19" t="n">
        <v>0</v>
      </c>
      <c r="BF276" s="19" t="n">
        <v>0</v>
      </c>
      <c r="BG276" s="19" t="n">
        <v>0</v>
      </c>
      <c r="BH276" s="19" t="n">
        <v>0</v>
      </c>
      <c r="BI276" s="19" t="n">
        <v>0</v>
      </c>
      <c r="BJ276" s="19" t="n">
        <v>0</v>
      </c>
      <c r="BK276" s="19" t="n">
        <v>0</v>
      </c>
      <c r="BL276" s="19" t="n">
        <v>0</v>
      </c>
      <c r="BM276" s="19" t="n">
        <v>0</v>
      </c>
      <c r="BN276" s="19" t="n">
        <v>0</v>
      </c>
      <c r="BO276" s="19" t="n">
        <v>0</v>
      </c>
      <c r="BP276" s="19" t="n">
        <v>0</v>
      </c>
      <c r="BQ276" s="19" t="n">
        <v>0</v>
      </c>
      <c r="BR276" s="19" t="n">
        <v>0</v>
      </c>
      <c r="BS276" s="19" t="n">
        <v>0</v>
      </c>
      <c r="BT276" s="19" t="n">
        <v>0</v>
      </c>
      <c r="BU276" s="19" t="n">
        <v>0</v>
      </c>
      <c r="BV276" s="19" t="n">
        <v>0</v>
      </c>
      <c r="BW276" s="19" t="n">
        <v>0</v>
      </c>
      <c r="BX276" s="19" t="n">
        <v>0</v>
      </c>
      <c r="BY276" s="19" t="n">
        <v>0</v>
      </c>
      <c r="BZ276" s="19" t="n">
        <v>6.6</v>
      </c>
      <c r="CB276" s="19" t="n">
        <v>0</v>
      </c>
      <c r="CD276" s="19" t="n">
        <v>0</v>
      </c>
      <c r="CE276" s="19" t="n">
        <v>0</v>
      </c>
      <c r="CF276" s="19" t="n">
        <v>0</v>
      </c>
      <c r="CG276" s="19" t="n">
        <v>0</v>
      </c>
      <c r="CH276" s="19" t="n">
        <v>0</v>
      </c>
      <c r="CI276" s="19" t="n">
        <v>0</v>
      </c>
    </row>
    <row r="277" s="19" customFormat="true" ht="15" hidden="false" customHeight="false" outlineLevel="0" collapsed="false">
      <c r="B277" s="19" t="s">
        <v>95</v>
      </c>
      <c r="C277" s="20" t="str">
        <f aca="false">"70"</f>
        <v>70</v>
      </c>
      <c r="D277" s="20" t="n">
        <v>4.53</v>
      </c>
      <c r="E277" s="20" t="n">
        <v>0.82</v>
      </c>
      <c r="F277" s="20" t="n">
        <v>28.61</v>
      </c>
      <c r="G277" s="20" t="n">
        <v>132.65868</v>
      </c>
      <c r="H277" s="19" t="n">
        <v>0.14</v>
      </c>
      <c r="I277" s="19" t="n">
        <v>0</v>
      </c>
      <c r="J277" s="19" t="n">
        <v>0</v>
      </c>
      <c r="K277" s="19" t="n">
        <v>0</v>
      </c>
      <c r="L277" s="19" t="n">
        <v>0.82</v>
      </c>
      <c r="M277" s="19" t="n">
        <v>22.09</v>
      </c>
      <c r="N277" s="19" t="n">
        <v>5.69</v>
      </c>
      <c r="O277" s="19" t="n">
        <v>0</v>
      </c>
      <c r="P277" s="19" t="n">
        <v>0</v>
      </c>
      <c r="Q277" s="19" t="n">
        <v>0.69</v>
      </c>
      <c r="R277" s="19" t="n">
        <v>1.72</v>
      </c>
      <c r="S277" s="19" t="n">
        <v>418.46</v>
      </c>
      <c r="T277" s="19" t="n">
        <v>168.07</v>
      </c>
      <c r="U277" s="19" t="n">
        <v>24.01</v>
      </c>
      <c r="V277" s="19" t="n">
        <v>32.24</v>
      </c>
      <c r="W277" s="19" t="n">
        <v>108.39</v>
      </c>
      <c r="X277" s="19" t="n">
        <v>2.68</v>
      </c>
      <c r="Y277" s="19" t="n">
        <v>0</v>
      </c>
      <c r="Z277" s="19" t="n">
        <v>3.43</v>
      </c>
      <c r="AA277" s="19" t="n">
        <v>0.7</v>
      </c>
      <c r="AB277" s="19" t="n">
        <v>0.98</v>
      </c>
      <c r="AC277" s="19" t="n">
        <v>0.12</v>
      </c>
      <c r="AD277" s="19" t="n">
        <v>0.05</v>
      </c>
      <c r="AE277" s="19" t="n">
        <v>0.48</v>
      </c>
      <c r="AF277" s="19" t="n">
        <v>1.4</v>
      </c>
      <c r="AG277" s="19" t="n">
        <v>0</v>
      </c>
      <c r="AH277" s="19" t="n">
        <v>0</v>
      </c>
      <c r="AI277" s="19" t="n">
        <v>220.89</v>
      </c>
      <c r="AJ277" s="19" t="n">
        <v>170.13</v>
      </c>
      <c r="AK277" s="19" t="n">
        <v>292.92</v>
      </c>
      <c r="AL277" s="19" t="n">
        <v>152.98</v>
      </c>
      <c r="AM277" s="19" t="n">
        <v>63.8</v>
      </c>
      <c r="AN277" s="19" t="n">
        <v>135.83</v>
      </c>
      <c r="AO277" s="19" t="n">
        <v>54.88</v>
      </c>
      <c r="AP277" s="19" t="n">
        <v>254.51</v>
      </c>
      <c r="AQ277" s="19" t="n">
        <v>203.74</v>
      </c>
      <c r="AR277" s="19" t="n">
        <v>199.63</v>
      </c>
      <c r="AS277" s="19" t="n">
        <v>318.3</v>
      </c>
      <c r="AT277" s="19" t="n">
        <v>85.06</v>
      </c>
      <c r="AU277" s="19" t="n">
        <v>212.66</v>
      </c>
      <c r="AV277" s="19" t="n">
        <v>1048.89</v>
      </c>
      <c r="AW277" s="19" t="n">
        <v>0</v>
      </c>
      <c r="AX277" s="19" t="n">
        <v>360.84</v>
      </c>
      <c r="AY277" s="19" t="n">
        <v>199.63</v>
      </c>
      <c r="AZ277" s="19" t="n">
        <v>123.48</v>
      </c>
      <c r="BA277" s="19" t="n">
        <v>89.18</v>
      </c>
      <c r="BB277" s="19" t="n">
        <v>0</v>
      </c>
      <c r="BC277" s="19" t="n">
        <v>0</v>
      </c>
      <c r="BD277" s="19" t="n">
        <v>0</v>
      </c>
      <c r="BE277" s="19" t="n">
        <v>0</v>
      </c>
      <c r="BF277" s="19" t="n">
        <v>0</v>
      </c>
      <c r="BG277" s="19" t="n">
        <v>0</v>
      </c>
      <c r="BH277" s="19" t="n">
        <v>0</v>
      </c>
      <c r="BI277" s="19" t="n">
        <v>0.1</v>
      </c>
      <c r="BJ277" s="19" t="n">
        <v>0</v>
      </c>
      <c r="BK277" s="19" t="n">
        <v>0.01</v>
      </c>
      <c r="BL277" s="19" t="n">
        <v>0.01</v>
      </c>
      <c r="BM277" s="19" t="n">
        <v>0</v>
      </c>
      <c r="BN277" s="19" t="n">
        <v>0</v>
      </c>
      <c r="BO277" s="19" t="n">
        <v>0</v>
      </c>
      <c r="BP277" s="19" t="n">
        <v>0.01</v>
      </c>
      <c r="BQ277" s="19" t="n">
        <v>0.08</v>
      </c>
      <c r="BR277" s="19" t="n">
        <v>0</v>
      </c>
      <c r="BS277" s="19" t="n">
        <v>0</v>
      </c>
      <c r="BT277" s="19" t="n">
        <v>0.33</v>
      </c>
      <c r="BU277" s="19" t="n">
        <v>0.05</v>
      </c>
      <c r="BV277" s="19" t="n">
        <v>0</v>
      </c>
      <c r="BW277" s="19" t="n">
        <v>0</v>
      </c>
      <c r="BX277" s="19" t="n">
        <v>0</v>
      </c>
      <c r="BY277" s="19" t="n">
        <v>0</v>
      </c>
      <c r="BZ277" s="19" t="n">
        <v>32.9</v>
      </c>
      <c r="CB277" s="19" t="n">
        <v>0.57</v>
      </c>
      <c r="CD277" s="19" t="n">
        <v>0</v>
      </c>
      <c r="CE277" s="19" t="n">
        <v>0</v>
      </c>
      <c r="CF277" s="19" t="n">
        <v>0</v>
      </c>
      <c r="CG277" s="19" t="n">
        <v>0</v>
      </c>
      <c r="CH277" s="19" t="n">
        <v>0</v>
      </c>
      <c r="CI277" s="19" t="n">
        <v>0</v>
      </c>
    </row>
    <row r="278" s="21" customFormat="true" ht="15" hidden="false" customHeight="false" outlineLevel="0" collapsed="false">
      <c r="A278" s="21" t="str">
        <f aca="false">"-"</f>
        <v>-</v>
      </c>
      <c r="B278" s="21" t="s">
        <v>87</v>
      </c>
      <c r="C278" s="22" t="str">
        <f aca="false">"50"</f>
        <v>50</v>
      </c>
      <c r="D278" s="22" t="n">
        <v>3.31</v>
      </c>
      <c r="E278" s="22" t="n">
        <v>0.33</v>
      </c>
      <c r="F278" s="22" t="n">
        <v>23.45</v>
      </c>
      <c r="G278" s="22" t="n">
        <v>111.9505</v>
      </c>
      <c r="H278" s="21" t="n">
        <v>0</v>
      </c>
      <c r="I278" s="21" t="n">
        <v>0</v>
      </c>
      <c r="J278" s="21" t="n">
        <v>0</v>
      </c>
      <c r="K278" s="21" t="n">
        <v>0</v>
      </c>
      <c r="L278" s="21" t="n">
        <v>0.55</v>
      </c>
      <c r="M278" s="21" t="n">
        <v>22.8</v>
      </c>
      <c r="N278" s="21" t="n">
        <v>0.1</v>
      </c>
      <c r="O278" s="21" t="n">
        <v>0</v>
      </c>
      <c r="P278" s="21" t="n">
        <v>0</v>
      </c>
      <c r="Q278" s="21" t="n">
        <v>0</v>
      </c>
      <c r="R278" s="21" t="n">
        <v>0.9</v>
      </c>
      <c r="S278" s="21" t="n">
        <v>0</v>
      </c>
      <c r="T278" s="21" t="n">
        <v>0</v>
      </c>
      <c r="U278" s="21" t="n">
        <v>0</v>
      </c>
      <c r="V278" s="21" t="n">
        <v>0</v>
      </c>
      <c r="W278" s="21" t="n">
        <v>0</v>
      </c>
      <c r="X278" s="21" t="n">
        <v>0</v>
      </c>
      <c r="Y278" s="21" t="n">
        <v>0</v>
      </c>
      <c r="Z278" s="21" t="n">
        <v>0</v>
      </c>
      <c r="AA278" s="21" t="n">
        <v>0</v>
      </c>
      <c r="AB278" s="21" t="n">
        <v>0</v>
      </c>
      <c r="AC278" s="21" t="n">
        <v>0</v>
      </c>
      <c r="AD278" s="21" t="n">
        <v>0</v>
      </c>
      <c r="AE278" s="21" t="n">
        <v>0</v>
      </c>
      <c r="AF278" s="21" t="n">
        <v>0</v>
      </c>
      <c r="AG278" s="21" t="n">
        <v>0</v>
      </c>
      <c r="AH278" s="21" t="n">
        <v>0</v>
      </c>
      <c r="AI278" s="21" t="n">
        <v>159.65</v>
      </c>
      <c r="AJ278" s="21" t="n">
        <v>166.17</v>
      </c>
      <c r="AK278" s="21" t="n">
        <v>254.48</v>
      </c>
      <c r="AL278" s="21" t="n">
        <v>84.39</v>
      </c>
      <c r="AM278" s="21" t="n">
        <v>50.03</v>
      </c>
      <c r="AN278" s="21" t="n">
        <v>100.05</v>
      </c>
      <c r="AO278" s="21" t="n">
        <v>37.85</v>
      </c>
      <c r="AP278" s="21" t="n">
        <v>180.96</v>
      </c>
      <c r="AQ278" s="21" t="n">
        <v>112.23</v>
      </c>
      <c r="AR278" s="21" t="n">
        <v>156.6</v>
      </c>
      <c r="AS278" s="21" t="n">
        <v>129.2</v>
      </c>
      <c r="AT278" s="21" t="n">
        <v>67.86</v>
      </c>
      <c r="AU278" s="21" t="n">
        <v>120.06</v>
      </c>
      <c r="AV278" s="21" t="n">
        <v>1003.98</v>
      </c>
      <c r="AW278" s="21" t="n">
        <v>0</v>
      </c>
      <c r="AX278" s="21" t="n">
        <v>327.12</v>
      </c>
      <c r="AY278" s="21" t="n">
        <v>142.25</v>
      </c>
      <c r="AZ278" s="21" t="n">
        <v>94.4</v>
      </c>
      <c r="BA278" s="21" t="n">
        <v>74.82</v>
      </c>
      <c r="BB278" s="21" t="n">
        <v>0</v>
      </c>
      <c r="BC278" s="21" t="n">
        <v>0</v>
      </c>
      <c r="BD278" s="21" t="n">
        <v>0</v>
      </c>
      <c r="BE278" s="21" t="n">
        <v>0</v>
      </c>
      <c r="BF278" s="21" t="n">
        <v>0</v>
      </c>
      <c r="BG278" s="21" t="n">
        <v>0</v>
      </c>
      <c r="BH278" s="21" t="n">
        <v>0</v>
      </c>
      <c r="BI278" s="21" t="n">
        <v>0.04</v>
      </c>
      <c r="BJ278" s="21" t="n">
        <v>0</v>
      </c>
      <c r="BK278" s="21" t="n">
        <v>0</v>
      </c>
      <c r="BL278" s="21" t="n">
        <v>0</v>
      </c>
      <c r="BM278" s="21" t="n">
        <v>0</v>
      </c>
      <c r="BN278" s="21" t="n">
        <v>0</v>
      </c>
      <c r="BO278" s="21" t="n">
        <v>0</v>
      </c>
      <c r="BP278" s="21" t="n">
        <v>0</v>
      </c>
      <c r="BQ278" s="21" t="n">
        <v>0.03</v>
      </c>
      <c r="BR278" s="21" t="n">
        <v>0</v>
      </c>
      <c r="BS278" s="21" t="n">
        <v>0</v>
      </c>
      <c r="BT278" s="21" t="n">
        <v>0.14</v>
      </c>
      <c r="BU278" s="21" t="n">
        <v>0.01</v>
      </c>
      <c r="BV278" s="21" t="n">
        <v>0</v>
      </c>
      <c r="BW278" s="21" t="n">
        <v>0</v>
      </c>
      <c r="BX278" s="21" t="n">
        <v>0</v>
      </c>
      <c r="BY278" s="21" t="n">
        <v>0</v>
      </c>
      <c r="BZ278" s="21" t="n">
        <v>19.55</v>
      </c>
      <c r="CB278" s="21" t="n">
        <v>0</v>
      </c>
      <c r="CD278" s="21" t="n">
        <v>0</v>
      </c>
      <c r="CE278" s="21" t="n">
        <v>0</v>
      </c>
      <c r="CF278" s="21" t="n">
        <v>0</v>
      </c>
      <c r="CG278" s="21" t="n">
        <v>0</v>
      </c>
      <c r="CH278" s="21" t="n">
        <v>0</v>
      </c>
      <c r="CI278" s="21" t="n">
        <v>0</v>
      </c>
    </row>
    <row r="279" s="23" customFormat="true" ht="14.25" hidden="false" customHeight="false" outlineLevel="0" collapsed="false">
      <c r="B279" s="23" t="s">
        <v>96</v>
      </c>
      <c r="C279" s="24"/>
      <c r="D279" s="24" t="n">
        <f aca="false">SUM(D271:D278)</f>
        <v>28.59</v>
      </c>
      <c r="E279" s="24" t="n">
        <f aca="false">SUM(E271:E278)</f>
        <v>39.71</v>
      </c>
      <c r="F279" s="24" t="n">
        <f aca="false">SUM(F271:F278)</f>
        <v>147.26</v>
      </c>
      <c r="G279" s="24" t="n">
        <f aca="false">SUM(G271:G278)</f>
        <v>1031.50198340741</v>
      </c>
      <c r="H279" s="23" t="n">
        <f aca="false">SUM(H271:H278)</f>
        <v>12.58</v>
      </c>
      <c r="I279" s="23" t="n">
        <f aca="false">SUM(I271:I278)</f>
        <v>9.33</v>
      </c>
      <c r="J279" s="23" t="n">
        <f aca="false">SUM(J271:J278)</f>
        <v>4.26</v>
      </c>
      <c r="K279" s="23" t="n">
        <f aca="false">SUM(K271:K278)</f>
        <v>0</v>
      </c>
      <c r="L279" s="23" t="n">
        <f aca="false">SUM(L271:L278)</f>
        <v>60.04</v>
      </c>
      <c r="M279" s="23" t="n">
        <f aca="false">SUM(M271:M278)</f>
        <v>71.85</v>
      </c>
      <c r="N279" s="23" t="n">
        <f aca="false">SUM(N271:N278)</f>
        <v>15.37</v>
      </c>
      <c r="O279" s="23" t="n">
        <f aca="false">SUM(O271:O278)</f>
        <v>0</v>
      </c>
      <c r="P279" s="23" t="n">
        <f aca="false">SUM(P271:P278)</f>
        <v>0</v>
      </c>
      <c r="Q279" s="23" t="n">
        <f aca="false">SUM(Q271:Q278)</f>
        <v>2.12</v>
      </c>
      <c r="R279" s="23" t="n">
        <f aca="false">SUM(R271:R278)</f>
        <v>10.19</v>
      </c>
      <c r="S279" s="23" t="n">
        <f aca="false">SUM(S271:S278)</f>
        <v>1314.27</v>
      </c>
      <c r="T279" s="23" t="n">
        <f aca="false">SUM(T271:T278)</f>
        <v>2502.3</v>
      </c>
      <c r="U279" s="23" t="n">
        <f aca="false">SUM(U271:U278)</f>
        <v>254.57</v>
      </c>
      <c r="V279" s="23" t="n">
        <f aca="false">SUM(V271:V278)</f>
        <v>193.29</v>
      </c>
      <c r="W279" s="23" t="n">
        <f aca="false">SUM(W271:W278)</f>
        <v>525.25</v>
      </c>
      <c r="X279" s="23" t="n">
        <f aca="false">SUM(X271:X278)</f>
        <v>8.55</v>
      </c>
      <c r="Y279" s="23" t="n">
        <f aca="false">SUM(Y271:Y278)</f>
        <v>73.91</v>
      </c>
      <c r="Z279" s="23" t="n">
        <f aca="false">SUM(Z271:Z278)</f>
        <v>2334.67</v>
      </c>
      <c r="AA279" s="23" t="n">
        <f aca="false">SUM(AA271:AA278)</f>
        <v>503.82</v>
      </c>
      <c r="AB279" s="23" t="n">
        <f aca="false">SUM(AB271:AB278)</f>
        <v>9.96</v>
      </c>
      <c r="AC279" s="23" t="n">
        <f aca="false">SUM(AC271:AC278)</f>
        <v>0.46</v>
      </c>
      <c r="AD279" s="23" t="n">
        <f aca="false">SUM(AD271:AD278)</f>
        <v>0.48</v>
      </c>
      <c r="AE279" s="23" t="n">
        <f aca="false">SUM(AE271:AE278)</f>
        <v>8.6</v>
      </c>
      <c r="AF279" s="23" t="n">
        <f aca="false">SUM(AF271:AF278)</f>
        <v>16.78</v>
      </c>
      <c r="AG279" s="23" t="n">
        <f aca="false">SUM(AG271:AG278)</f>
        <v>41.95</v>
      </c>
      <c r="AH279" s="23" t="n">
        <f aca="false">SUM(AH271:AH278)</f>
        <v>0</v>
      </c>
      <c r="AI279" s="23" t="n">
        <f aca="false">SUM(AI271:AI278)</f>
        <v>550.41</v>
      </c>
      <c r="AJ279" s="23" t="n">
        <f aca="false">SUM(AJ271:AJ278)</f>
        <v>526.34</v>
      </c>
      <c r="AK279" s="23" t="n">
        <f aca="false">SUM(AK271:AK278)</f>
        <v>842.13</v>
      </c>
      <c r="AL279" s="23" t="n">
        <f aca="false">SUM(AL271:AL278)</f>
        <v>522.72</v>
      </c>
      <c r="AM279" s="23" t="n">
        <f aca="false">SUM(AM271:AM278)</f>
        <v>199.01</v>
      </c>
      <c r="AN279" s="23" t="n">
        <f aca="false">SUM(AN271:AN278)</f>
        <v>511.5</v>
      </c>
      <c r="AO279" s="23" t="n">
        <f aca="false">SUM(AO271:AO278)</f>
        <v>162.76</v>
      </c>
      <c r="AP279" s="23" t="n">
        <f aca="false">SUM(AP271:AP278)</f>
        <v>639.97</v>
      </c>
      <c r="AQ279" s="23" t="n">
        <f aca="false">SUM(AQ271:AQ278)</f>
        <v>530</v>
      </c>
      <c r="AR279" s="23" t="n">
        <f aca="false">SUM(AR271:AR278)</f>
        <v>875.8</v>
      </c>
      <c r="AS279" s="23" t="n">
        <f aca="false">SUM(AS271:AS278)</f>
        <v>966.54</v>
      </c>
      <c r="AT279" s="23" t="n">
        <f aca="false">SUM(AT271:AT278)</f>
        <v>227.14</v>
      </c>
      <c r="AU279" s="23" t="n">
        <f aca="false">SUM(AU271:AU278)</f>
        <v>468.43</v>
      </c>
      <c r="AV279" s="23" t="n">
        <f aca="false">SUM(AV271:AV278)</f>
        <v>3119.42</v>
      </c>
      <c r="AW279" s="23" t="n">
        <f aca="false">SUM(AW271:AW278)</f>
        <v>0.5</v>
      </c>
      <c r="AX279" s="23" t="n">
        <f aca="false">SUM(AX271:AX278)</f>
        <v>1020.89</v>
      </c>
      <c r="AY279" s="23" t="n">
        <f aca="false">SUM(AY271:AY278)</f>
        <v>608.39</v>
      </c>
      <c r="AZ279" s="23" t="n">
        <f aca="false">SUM(AZ271:AZ278)</f>
        <v>393.94</v>
      </c>
      <c r="BA279" s="23" t="n">
        <f aca="false">SUM(BA271:BA278)</f>
        <v>245.05</v>
      </c>
      <c r="BB279" s="23" t="n">
        <f aca="false">SUM(BB271:BB278)</f>
        <v>0.31</v>
      </c>
      <c r="BC279" s="23" t="n">
        <f aca="false">SUM(BC271:BC278)</f>
        <v>0.1</v>
      </c>
      <c r="BD279" s="23" t="n">
        <f aca="false">SUM(BD271:BD278)</f>
        <v>0.06</v>
      </c>
      <c r="BE279" s="23" t="n">
        <f aca="false">SUM(BE271:BE278)</f>
        <v>0.16</v>
      </c>
      <c r="BF279" s="23" t="n">
        <f aca="false">SUM(BF271:BF278)</f>
        <v>0.19</v>
      </c>
      <c r="BG279" s="23" t="n">
        <f aca="false">SUM(BG271:BG278)</f>
        <v>0.76</v>
      </c>
      <c r="BH279" s="23" t="n">
        <f aca="false">SUM(BH271:BH278)</f>
        <v>0</v>
      </c>
      <c r="BI279" s="23" t="n">
        <f aca="false">SUM(BI271:BI278)</f>
        <v>3.42</v>
      </c>
      <c r="BJ279" s="23" t="n">
        <f aca="false">SUM(BJ271:BJ278)</f>
        <v>0</v>
      </c>
      <c r="BK279" s="23" t="n">
        <f aca="false">SUM(BK271:BK278)</f>
        <v>1.3</v>
      </c>
      <c r="BL279" s="23" t="n">
        <f aca="false">SUM(BL271:BL278)</f>
        <v>0.05</v>
      </c>
      <c r="BM279" s="23" t="n">
        <f aca="false">SUM(BM271:BM278)</f>
        <v>0.1</v>
      </c>
      <c r="BN279" s="23" t="n">
        <f aca="false">SUM(BN271:BN278)</f>
        <v>0</v>
      </c>
      <c r="BO279" s="23" t="n">
        <f aca="false">SUM(BO271:BO278)</f>
        <v>0.07</v>
      </c>
      <c r="BP279" s="23" t="n">
        <f aca="false">SUM(BP271:BP278)</f>
        <v>0.28</v>
      </c>
      <c r="BQ279" s="23" t="n">
        <f aca="false">SUM(BQ271:BQ278)</f>
        <v>5.62</v>
      </c>
      <c r="BR279" s="23" t="n">
        <f aca="false">SUM(BR271:BR278)</f>
        <v>0</v>
      </c>
      <c r="BS279" s="23" t="n">
        <f aca="false">SUM(BS271:BS278)</f>
        <v>0</v>
      </c>
      <c r="BT279" s="23" t="n">
        <f aca="false">SUM(BT271:BT278)</f>
        <v>8.79</v>
      </c>
      <c r="BU279" s="23" t="n">
        <f aca="false">SUM(BU271:BU278)</f>
        <v>0.18</v>
      </c>
      <c r="BV279" s="23" t="n">
        <f aca="false">SUM(BV271:BV278)</f>
        <v>0</v>
      </c>
      <c r="BW279" s="23" t="n">
        <f aca="false">SUM(BW271:BW278)</f>
        <v>0</v>
      </c>
      <c r="BX279" s="23" t="n">
        <f aca="false">SUM(BX271:BX278)</f>
        <v>0</v>
      </c>
      <c r="BY279" s="23" t="n">
        <f aca="false">SUM(BY271:BY278)</f>
        <v>0</v>
      </c>
      <c r="BZ279" s="23" t="n">
        <f aca="false">SUM(BZ271:BZ278)</f>
        <v>847.65</v>
      </c>
      <c r="CA279" s="23" t="n">
        <f aca="false">$G$279/$G$280*100</f>
        <v>58.9728955717267</v>
      </c>
      <c r="CB279" s="23" t="n">
        <v>428.6</v>
      </c>
      <c r="CD279" s="23" t="n">
        <v>0</v>
      </c>
      <c r="CE279" s="23" t="n">
        <v>0</v>
      </c>
      <c r="CF279" s="23" t="n">
        <v>0</v>
      </c>
      <c r="CG279" s="23" t="n">
        <v>0</v>
      </c>
      <c r="CH279" s="23" t="n">
        <v>0</v>
      </c>
      <c r="CI279" s="23" t="n">
        <v>0</v>
      </c>
    </row>
    <row r="280" s="23" customFormat="true" ht="14.25" hidden="false" customHeight="false" outlineLevel="0" collapsed="false">
      <c r="B280" s="23" t="s">
        <v>97</v>
      </c>
      <c r="C280" s="24"/>
      <c r="D280" s="34" t="n">
        <f aca="false">D269+D279</f>
        <v>67.32</v>
      </c>
      <c r="E280" s="34" t="n">
        <f aca="false">E269+E279</f>
        <v>69.87</v>
      </c>
      <c r="F280" s="34" t="n">
        <f aca="false">F269+F279</f>
        <v>220.6</v>
      </c>
      <c r="G280" s="34" t="n">
        <f aca="false">G269+G279</f>
        <v>1749.11198340741</v>
      </c>
      <c r="H280" s="34" t="n">
        <f aca="false">H269+H279</f>
        <v>31.09</v>
      </c>
      <c r="I280" s="34" t="n">
        <f aca="false">I269+I279</f>
        <v>9.63</v>
      </c>
      <c r="J280" s="34" t="n">
        <f aca="false">J269+J279</f>
        <v>21.77</v>
      </c>
      <c r="K280" s="34" t="n">
        <f aca="false">K269+K279</f>
        <v>0</v>
      </c>
      <c r="L280" s="34" t="n">
        <f aca="false">L269+L279</f>
        <v>103.56</v>
      </c>
      <c r="M280" s="34" t="n">
        <f aca="false">M269+M279</f>
        <v>100.08</v>
      </c>
      <c r="N280" s="34" t="n">
        <f aca="false">N269+N279</f>
        <v>16.95</v>
      </c>
      <c r="O280" s="34" t="n">
        <f aca="false">O269+O279</f>
        <v>0</v>
      </c>
      <c r="P280" s="34" t="n">
        <f aca="false">P269+P279</f>
        <v>0</v>
      </c>
      <c r="Q280" s="34" t="n">
        <f aca="false">Q269+Q279</f>
        <v>4.44</v>
      </c>
      <c r="R280" s="34" t="n">
        <f aca="false">R269+R279</f>
        <v>13.87</v>
      </c>
      <c r="S280" s="34" t="n">
        <f aca="false">S269+S279</f>
        <v>1745.24</v>
      </c>
      <c r="T280" s="34" t="n">
        <f aca="false">T269+T279</f>
        <v>2895.29</v>
      </c>
      <c r="U280" s="34" t="n">
        <f aca="false">U269+U279</f>
        <v>645.6</v>
      </c>
      <c r="V280" s="34" t="n">
        <f aca="false">V269+V279</f>
        <v>252.34</v>
      </c>
      <c r="W280" s="34" t="n">
        <f aca="false">W269+W279</f>
        <v>982.75</v>
      </c>
      <c r="X280" s="34" t="n">
        <f aca="false">X269+X279</f>
        <v>10.18</v>
      </c>
      <c r="Y280" s="34" t="n">
        <f aca="false">Y269+Y279</f>
        <v>269.04</v>
      </c>
      <c r="Z280" s="34" t="n">
        <f aca="false">Z269+Z279</f>
        <v>2439.97</v>
      </c>
      <c r="AA280" s="34" t="n">
        <f aca="false">AA269+AA279</f>
        <v>726.16</v>
      </c>
      <c r="AB280" s="34" t="n">
        <f aca="false">AB269+AB279</f>
        <v>11.25</v>
      </c>
      <c r="AC280" s="34" t="n">
        <f aca="false">AC269+AC279</f>
        <v>0.62</v>
      </c>
      <c r="AD280" s="34" t="n">
        <f aca="false">AD269+AD279</f>
        <v>1.07</v>
      </c>
      <c r="AE280" s="34" t="n">
        <f aca="false">AE269+AE279</f>
        <v>9.96</v>
      </c>
      <c r="AF280" s="34" t="n">
        <f aca="false">AF269+AF279</f>
        <v>26.01</v>
      </c>
      <c r="AG280" s="34" t="n">
        <f aca="false">AG269+AG279</f>
        <v>42.76</v>
      </c>
      <c r="AH280" s="34" t="n">
        <f aca="false">AH269+AH279</f>
        <v>0</v>
      </c>
      <c r="AI280" s="34" t="n">
        <f aca="false">AI269+AI279</f>
        <v>2317.95</v>
      </c>
      <c r="AJ280" s="34" t="n">
        <f aca="false">AJ269+AJ279</f>
        <v>2019.58</v>
      </c>
      <c r="AK280" s="34" t="n">
        <f aca="false">AK269+AK279</f>
        <v>3548.74</v>
      </c>
      <c r="AL280" s="34" t="n">
        <f aca="false">AL269+AL279</f>
        <v>2540.15</v>
      </c>
      <c r="AM280" s="34" t="n">
        <f aca="false">AM269+AM279</f>
        <v>979.67</v>
      </c>
      <c r="AN280" s="34" t="n">
        <f aca="false">AN269+AN279</f>
        <v>1852.79</v>
      </c>
      <c r="AO280" s="34" t="n">
        <f aca="false">AO269+AO279</f>
        <v>602.48</v>
      </c>
      <c r="AP280" s="34" t="n">
        <f aca="false">AP269+AP279</f>
        <v>2249.72</v>
      </c>
      <c r="AQ280" s="34" t="n">
        <f aca="false">AQ269+AQ279</f>
        <v>746.41</v>
      </c>
      <c r="AR280" s="34" t="n">
        <f aca="false">AR269+AR279</f>
        <v>1130.5</v>
      </c>
      <c r="AS280" s="34" t="n">
        <f aca="false">AS269+AS279</f>
        <v>1282.86</v>
      </c>
      <c r="AT280" s="34" t="n">
        <f aca="false">AT269+AT279</f>
        <v>1081.28</v>
      </c>
      <c r="AU280" s="34" t="n">
        <f aca="false">AU269+AU279</f>
        <v>655.23</v>
      </c>
      <c r="AV280" s="34" t="n">
        <f aca="false">AV269+AV279</f>
        <v>4689.35</v>
      </c>
      <c r="AW280" s="34" t="n">
        <f aca="false">AW269+AW279</f>
        <v>2.21</v>
      </c>
      <c r="AX280" s="34" t="n">
        <f aca="false">AX269+AX279</f>
        <v>1561.67</v>
      </c>
      <c r="AY280" s="34" t="n">
        <f aca="false">AY269+AY279</f>
        <v>940.09</v>
      </c>
      <c r="AZ280" s="34" t="n">
        <f aca="false">AZ269+AZ279</f>
        <v>2092</v>
      </c>
      <c r="BA280" s="34" t="n">
        <f aca="false">BA269+BA279</f>
        <v>476.07</v>
      </c>
      <c r="BB280" s="34" t="n">
        <f aca="false">BB269+BB279</f>
        <v>0.71</v>
      </c>
      <c r="BC280" s="34" t="n">
        <f aca="false">BC269+BC279</f>
        <v>0.19</v>
      </c>
      <c r="BD280" s="34" t="n">
        <f aca="false">BD269+BD279</f>
        <v>0.14</v>
      </c>
      <c r="BE280" s="34" t="n">
        <f aca="false">BE269+BE279</f>
        <v>0.36</v>
      </c>
      <c r="BF280" s="34" t="n">
        <f aca="false">BF269+BF279</f>
        <v>0.45</v>
      </c>
      <c r="BG280" s="34" t="n">
        <f aca="false">BG269+BG279</f>
        <v>1.61</v>
      </c>
      <c r="BH280" s="34" t="n">
        <f aca="false">BH269+BH279</f>
        <v>0</v>
      </c>
      <c r="BI280" s="34" t="n">
        <f aca="false">BI269+BI279</f>
        <v>6.09</v>
      </c>
      <c r="BJ280" s="34" t="n">
        <f aca="false">BJ269+BJ279</f>
        <v>0</v>
      </c>
      <c r="BK280" s="34" t="n">
        <f aca="false">BK269+BK279</f>
        <v>2.12</v>
      </c>
      <c r="BL280" s="34" t="n">
        <f aca="false">BL269+BL279</f>
        <v>0.05</v>
      </c>
      <c r="BM280" s="34" t="n">
        <f aca="false">BM269+BM279</f>
        <v>0.1</v>
      </c>
      <c r="BN280" s="34" t="n">
        <f aca="false">BN269+BN279</f>
        <v>0</v>
      </c>
      <c r="BO280" s="34" t="n">
        <f aca="false">BO269+BO279</f>
        <v>0.07</v>
      </c>
      <c r="BP280" s="34" t="n">
        <f aca="false">BP269+BP279</f>
        <v>0.59</v>
      </c>
      <c r="BQ280" s="34" t="n">
        <f aca="false">BQ269+BQ279</f>
        <v>8.57</v>
      </c>
      <c r="BR280" s="34" t="n">
        <f aca="false">BR269+BR279</f>
        <v>0</v>
      </c>
      <c r="BS280" s="34" t="n">
        <f aca="false">BS269+BS279</f>
        <v>0</v>
      </c>
      <c r="BT280" s="34" t="n">
        <f aca="false">BT269+BT279</f>
        <v>9.06</v>
      </c>
      <c r="BU280" s="34" t="n">
        <f aca="false">BU269+BU279</f>
        <v>0.21</v>
      </c>
      <c r="BV280" s="34" t="n">
        <f aca="false">BV269+BV279</f>
        <v>0.02</v>
      </c>
      <c r="BW280" s="34" t="n">
        <f aca="false">BW269+BW279</f>
        <v>0</v>
      </c>
      <c r="BX280" s="34" t="n">
        <f aca="false">BX269+BX279</f>
        <v>0</v>
      </c>
      <c r="BY280" s="34" t="n">
        <f aca="false">BY269+BY279</f>
        <v>0</v>
      </c>
      <c r="BZ280" s="34" t="n">
        <f aca="false">BZ269+BZ279</f>
        <v>1372.07</v>
      </c>
      <c r="CB280" s="23" t="n">
        <v>641.29</v>
      </c>
      <c r="CD280" s="23" t="n">
        <v>0</v>
      </c>
      <c r="CE280" s="23" t="n">
        <v>0</v>
      </c>
      <c r="CF280" s="23" t="n">
        <v>0</v>
      </c>
      <c r="CG280" s="23" t="n">
        <v>0</v>
      </c>
      <c r="CH280" s="23" t="n">
        <v>0</v>
      </c>
      <c r="CI280" s="23" t="n">
        <v>0</v>
      </c>
    </row>
    <row r="281" s="13" customFormat="true" ht="15" hidden="false" customHeight="false" outlineLevel="0" collapsed="false">
      <c r="C281" s="18"/>
      <c r="D281" s="18"/>
      <c r="E281" s="18"/>
      <c r="F281" s="18"/>
      <c r="G281" s="18"/>
    </row>
    <row r="282" s="13" customFormat="true" ht="15" hidden="false" customHeight="false" outlineLevel="0" collapsed="false">
      <c r="A282" s="16"/>
      <c r="B282" s="16" t="s">
        <v>119</v>
      </c>
      <c r="C282" s="31"/>
      <c r="D282" s="31"/>
      <c r="E282" s="31"/>
      <c r="F282" s="31"/>
      <c r="G282" s="31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</row>
    <row r="283" s="13" customFormat="true" ht="15" hidden="false" customHeight="false" outlineLevel="0" collapsed="false">
      <c r="A283" s="21" t="str">
        <f aca="false">""</f>
        <v/>
      </c>
      <c r="B283" s="21" t="s">
        <v>138</v>
      </c>
      <c r="C283" s="22" t="str">
        <f aca="false">"60"</f>
        <v>60</v>
      </c>
      <c r="D283" s="22" t="n">
        <v>0.65</v>
      </c>
      <c r="E283" s="22" t="n">
        <v>0.12</v>
      </c>
      <c r="F283" s="22" t="n">
        <v>3.06</v>
      </c>
      <c r="G283" s="22" t="n">
        <v>15.24684</v>
      </c>
      <c r="H283" s="21" t="n">
        <v>0</v>
      </c>
      <c r="I283" s="21" t="n">
        <v>0</v>
      </c>
      <c r="J283" s="21" t="n">
        <v>0</v>
      </c>
      <c r="K283" s="21" t="n">
        <v>0</v>
      </c>
      <c r="L283" s="21" t="n">
        <v>2.06</v>
      </c>
      <c r="M283" s="21" t="n">
        <v>0.18</v>
      </c>
      <c r="N283" s="21" t="n">
        <v>0.82</v>
      </c>
      <c r="O283" s="21" t="n">
        <v>0</v>
      </c>
      <c r="P283" s="21" t="n">
        <v>0</v>
      </c>
      <c r="Q283" s="21" t="n">
        <v>0.47</v>
      </c>
      <c r="R283" s="21" t="n">
        <v>0.41</v>
      </c>
      <c r="S283" s="21" t="n">
        <v>1.76</v>
      </c>
      <c r="T283" s="21" t="n">
        <v>170.52</v>
      </c>
      <c r="U283" s="21" t="n">
        <v>8.23</v>
      </c>
      <c r="V283" s="21" t="n">
        <v>11.76</v>
      </c>
      <c r="W283" s="21" t="n">
        <v>15.29</v>
      </c>
      <c r="X283" s="21" t="n">
        <v>0.53</v>
      </c>
      <c r="Y283" s="21" t="n">
        <v>0</v>
      </c>
      <c r="Z283" s="21" t="n">
        <v>470.4</v>
      </c>
      <c r="AA283" s="21" t="n">
        <v>79.8</v>
      </c>
      <c r="AB283" s="21" t="n">
        <v>0.42</v>
      </c>
      <c r="AC283" s="21" t="n">
        <v>0.04</v>
      </c>
      <c r="AD283" s="21" t="n">
        <v>0.02</v>
      </c>
      <c r="AE283" s="21" t="n">
        <v>0.29</v>
      </c>
      <c r="AF283" s="21" t="n">
        <v>0.42</v>
      </c>
      <c r="AG283" s="21" t="n">
        <v>14.7</v>
      </c>
    </row>
    <row r="284" s="13" customFormat="true" ht="15" hidden="false" customHeight="false" outlineLevel="0" collapsed="false">
      <c r="C284" s="18"/>
      <c r="D284" s="18"/>
      <c r="E284" s="18"/>
      <c r="F284" s="18"/>
      <c r="G284" s="18"/>
    </row>
    <row r="285" s="13" customFormat="true" ht="15" hidden="false" customHeight="false" outlineLevel="0" collapsed="false">
      <c r="C285" s="18"/>
      <c r="D285" s="18"/>
      <c r="E285" s="18"/>
      <c r="F285" s="18"/>
      <c r="G285" s="18"/>
    </row>
    <row r="286" s="13" customFormat="true" ht="15" hidden="false" customHeight="false" outlineLevel="0" collapsed="false">
      <c r="C286" s="18"/>
      <c r="D286" s="18"/>
      <c r="E286" s="18"/>
      <c r="F286" s="18"/>
      <c r="G286" s="18"/>
    </row>
    <row r="287" s="13" customFormat="true" ht="15" hidden="false" customHeight="false" outlineLevel="0" collapsed="false">
      <c r="C287" s="18"/>
      <c r="D287" s="18"/>
      <c r="E287" s="18"/>
      <c r="F287" s="18"/>
      <c r="G287" s="18"/>
    </row>
    <row r="288" s="13" customFormat="true" ht="15" hidden="false" customHeight="false" outlineLevel="0" collapsed="false">
      <c r="C288" s="18"/>
      <c r="D288" s="18"/>
      <c r="E288" s="18"/>
      <c r="F288" s="18"/>
      <c r="G288" s="18"/>
    </row>
    <row r="289" s="13" customFormat="true" ht="15" hidden="false" customHeight="false" outlineLevel="0" collapsed="false">
      <c r="C289" s="18"/>
      <c r="D289" s="18"/>
      <c r="E289" s="18"/>
      <c r="F289" s="18"/>
      <c r="G289" s="18"/>
    </row>
    <row r="290" s="13" customFormat="true" ht="15" hidden="false" customHeight="false" outlineLevel="0" collapsed="false">
      <c r="C290" s="18"/>
      <c r="D290" s="18"/>
      <c r="E290" s="18"/>
      <c r="F290" s="18"/>
      <c r="G290" s="18"/>
    </row>
    <row r="291" s="13" customFormat="true" ht="15" hidden="false" customHeight="false" outlineLevel="0" collapsed="false">
      <c r="C291" s="18"/>
      <c r="D291" s="18"/>
      <c r="E291" s="18"/>
      <c r="F291" s="18"/>
      <c r="G291" s="18"/>
    </row>
    <row r="292" s="13" customFormat="true" ht="15" hidden="false" customHeight="false" outlineLevel="0" collapsed="false">
      <c r="C292" s="18"/>
      <c r="D292" s="18"/>
      <c r="E292" s="18"/>
      <c r="F292" s="18"/>
      <c r="G292" s="18"/>
    </row>
    <row r="293" s="13" customFormat="true" ht="15" hidden="false" customHeight="false" outlineLevel="0" collapsed="false">
      <c r="C293" s="18"/>
      <c r="D293" s="18"/>
      <c r="E293" s="18"/>
      <c r="F293" s="18"/>
      <c r="G293" s="18"/>
    </row>
    <row r="294" s="13" customFormat="true" ht="15" hidden="false" customHeight="false" outlineLevel="0" collapsed="false">
      <c r="C294" s="18"/>
      <c r="D294" s="18"/>
      <c r="E294" s="18"/>
      <c r="F294" s="18"/>
      <c r="G294" s="18"/>
    </row>
    <row r="295" s="13" customFormat="true" ht="15" hidden="false" customHeight="false" outlineLevel="0" collapsed="false">
      <c r="C295" s="18"/>
      <c r="D295" s="18"/>
      <c r="E295" s="18"/>
      <c r="F295" s="18"/>
      <c r="G295" s="18"/>
    </row>
    <row r="296" s="13" customFormat="true" ht="15" hidden="false" customHeight="false" outlineLevel="0" collapsed="false">
      <c r="C296" s="18"/>
      <c r="D296" s="18"/>
      <c r="E296" s="18"/>
      <c r="F296" s="18"/>
      <c r="G296" s="18"/>
    </row>
    <row r="297" s="13" customFormat="true" ht="15" hidden="false" customHeight="false" outlineLevel="0" collapsed="false">
      <c r="C297" s="18"/>
      <c r="D297" s="18"/>
      <c r="E297" s="18"/>
      <c r="F297" s="18"/>
      <c r="G297" s="18"/>
    </row>
    <row r="298" s="13" customFormat="true" ht="15" hidden="false" customHeight="false" outlineLevel="0" collapsed="false">
      <c r="C298" s="18"/>
      <c r="D298" s="18"/>
      <c r="E298" s="18"/>
      <c r="F298" s="18"/>
      <c r="G298" s="18"/>
      <c r="AG298" s="13" t="n">
        <v>8</v>
      </c>
    </row>
    <row r="299" s="13" customFormat="true" ht="15" hidden="false" customHeight="true" outlineLevel="0" collapsed="false">
      <c r="A299" s="10" t="s">
        <v>2</v>
      </c>
      <c r="B299" s="11" t="s">
        <v>3</v>
      </c>
      <c r="C299" s="11" t="s">
        <v>4</v>
      </c>
      <c r="D299" s="11" t="s">
        <v>5</v>
      </c>
      <c r="E299" s="11" t="s">
        <v>6</v>
      </c>
      <c r="F299" s="11" t="s">
        <v>7</v>
      </c>
      <c r="G299" s="12" t="s">
        <v>8</v>
      </c>
      <c r="H299" s="13" t="s">
        <v>9</v>
      </c>
      <c r="I299" s="13" t="s">
        <v>10</v>
      </c>
      <c r="J299" s="13" t="s">
        <v>11</v>
      </c>
      <c r="K299" s="13" t="s">
        <v>12</v>
      </c>
      <c r="L299" s="13" t="s">
        <v>13</v>
      </c>
      <c r="M299" s="13" t="s">
        <v>14</v>
      </c>
      <c r="N299" s="13" t="s">
        <v>15</v>
      </c>
      <c r="O299" s="13" t="s">
        <v>16</v>
      </c>
      <c r="P299" s="13" t="s">
        <v>17</v>
      </c>
      <c r="Q299" s="13" t="s">
        <v>18</v>
      </c>
      <c r="R299" s="13" t="s">
        <v>19</v>
      </c>
      <c r="S299" s="13" t="s">
        <v>20</v>
      </c>
      <c r="T299" s="13" t="s">
        <v>21</v>
      </c>
      <c r="U299" s="14" t="s">
        <v>22</v>
      </c>
      <c r="V299" s="14"/>
      <c r="W299" s="14"/>
      <c r="X299" s="14"/>
      <c r="Y299" s="15" t="s">
        <v>23</v>
      </c>
      <c r="Z299" s="15"/>
      <c r="AA299" s="15"/>
      <c r="AB299" s="15"/>
      <c r="AC299" s="15"/>
      <c r="AD299" s="15"/>
      <c r="AE299" s="15"/>
      <c r="AF299" s="15"/>
      <c r="AG299" s="15"/>
      <c r="AH299" s="13" t="s">
        <v>24</v>
      </c>
      <c r="AI299" s="13" t="s">
        <v>25</v>
      </c>
      <c r="AJ299" s="13" t="s">
        <v>26</v>
      </c>
      <c r="AK299" s="13" t="s">
        <v>27</v>
      </c>
      <c r="AL299" s="13" t="s">
        <v>28</v>
      </c>
      <c r="AM299" s="13" t="s">
        <v>29</v>
      </c>
      <c r="AN299" s="13" t="s">
        <v>30</v>
      </c>
      <c r="AO299" s="13" t="s">
        <v>31</v>
      </c>
      <c r="AP299" s="13" t="s">
        <v>32</v>
      </c>
      <c r="AQ299" s="13" t="s">
        <v>33</v>
      </c>
      <c r="AR299" s="13" t="s">
        <v>34</v>
      </c>
      <c r="AS299" s="13" t="s">
        <v>35</v>
      </c>
      <c r="AT299" s="13" t="s">
        <v>36</v>
      </c>
      <c r="AU299" s="13" t="s">
        <v>37</v>
      </c>
      <c r="AV299" s="13" t="s">
        <v>38</v>
      </c>
      <c r="AW299" s="13" t="s">
        <v>39</v>
      </c>
      <c r="AX299" s="13" t="s">
        <v>40</v>
      </c>
      <c r="AY299" s="13" t="s">
        <v>41</v>
      </c>
      <c r="AZ299" s="13" t="s">
        <v>42</v>
      </c>
      <c r="BA299" s="13" t="s">
        <v>43</v>
      </c>
      <c r="BB299" s="13" t="s">
        <v>44</v>
      </c>
      <c r="BC299" s="13" t="s">
        <v>45</v>
      </c>
      <c r="BD299" s="13" t="s">
        <v>46</v>
      </c>
      <c r="BE299" s="13" t="s">
        <v>47</v>
      </c>
      <c r="BF299" s="13" t="s">
        <v>48</v>
      </c>
      <c r="BG299" s="13" t="s">
        <v>49</v>
      </c>
      <c r="BH299" s="13" t="s">
        <v>50</v>
      </c>
      <c r="BI299" s="13" t="s">
        <v>51</v>
      </c>
      <c r="BJ299" s="13" t="s">
        <v>52</v>
      </c>
      <c r="BK299" s="13" t="s">
        <v>53</v>
      </c>
      <c r="BL299" s="13" t="s">
        <v>54</v>
      </c>
      <c r="BM299" s="13" t="s">
        <v>55</v>
      </c>
      <c r="BN299" s="13" t="s">
        <v>56</v>
      </c>
      <c r="BO299" s="13" t="s">
        <v>57</v>
      </c>
      <c r="BP299" s="13" t="s">
        <v>58</v>
      </c>
      <c r="BQ299" s="13" t="s">
        <v>59</v>
      </c>
      <c r="BR299" s="13" t="s">
        <v>60</v>
      </c>
      <c r="BS299" s="13" t="s">
        <v>61</v>
      </c>
      <c r="BT299" s="13" t="s">
        <v>62</v>
      </c>
      <c r="BU299" s="13" t="s">
        <v>63</v>
      </c>
      <c r="BV299" s="13" t="s">
        <v>64</v>
      </c>
      <c r="BW299" s="13" t="s">
        <v>65</v>
      </c>
      <c r="BX299" s="13" t="s">
        <v>66</v>
      </c>
      <c r="BY299" s="13" t="s">
        <v>67</v>
      </c>
      <c r="BZ299" s="16"/>
    </row>
    <row r="300" s="13" customFormat="true" ht="15" hidden="false" customHeight="true" outlineLevel="0" collapsed="false">
      <c r="A300" s="10"/>
      <c r="B300" s="11"/>
      <c r="C300" s="11"/>
      <c r="D300" s="11" t="s">
        <v>68</v>
      </c>
      <c r="E300" s="11" t="s">
        <v>68</v>
      </c>
      <c r="F300" s="11"/>
      <c r="G300" s="12"/>
      <c r="U300" s="17" t="s">
        <v>69</v>
      </c>
      <c r="V300" s="17" t="s">
        <v>70</v>
      </c>
      <c r="W300" s="17" t="s">
        <v>71</v>
      </c>
      <c r="X300" s="17" t="s">
        <v>72</v>
      </c>
      <c r="Y300" s="17" t="s">
        <v>73</v>
      </c>
      <c r="Z300" s="17" t="s">
        <v>74</v>
      </c>
      <c r="AA300" s="17" t="s">
        <v>75</v>
      </c>
      <c r="AB300" s="17" t="s">
        <v>76</v>
      </c>
      <c r="AC300" s="17" t="s">
        <v>77</v>
      </c>
      <c r="AD300" s="17" t="s">
        <v>78</v>
      </c>
      <c r="AE300" s="17" t="s">
        <v>79</v>
      </c>
      <c r="AF300" s="17" t="s">
        <v>80</v>
      </c>
      <c r="AG300" s="15" t="s">
        <v>81</v>
      </c>
      <c r="BZ300" s="16"/>
    </row>
    <row r="301" s="13" customFormat="true" ht="15" hidden="false" customHeight="false" outlineLevel="0" collapsed="false">
      <c r="B301" s="23" t="s">
        <v>110</v>
      </c>
      <c r="C301" s="18"/>
      <c r="D301" s="18"/>
      <c r="E301" s="18"/>
      <c r="F301" s="18"/>
      <c r="G301" s="18"/>
    </row>
    <row r="302" s="13" customFormat="true" ht="15" hidden="false" customHeight="false" outlineLevel="0" collapsed="false">
      <c r="B302" s="13" t="s">
        <v>82</v>
      </c>
      <c r="C302" s="18"/>
      <c r="D302" s="18"/>
      <c r="E302" s="18"/>
      <c r="F302" s="18"/>
      <c r="G302" s="18"/>
    </row>
    <row r="303" s="19" customFormat="true" ht="15" hidden="false" customHeight="false" outlineLevel="0" collapsed="false">
      <c r="A303" s="19" t="str">
        <f aca="false">""</f>
        <v/>
      </c>
      <c r="B303" s="19" t="s">
        <v>211</v>
      </c>
      <c r="C303" s="20" t="str">
        <f aca="false">"50"</f>
        <v>50</v>
      </c>
      <c r="D303" s="20" t="n">
        <v>0.39</v>
      </c>
      <c r="E303" s="20" t="n">
        <v>0.05</v>
      </c>
      <c r="F303" s="20" t="n">
        <v>1.72</v>
      </c>
      <c r="G303" s="20" t="n">
        <v>7.8057</v>
      </c>
      <c r="H303" s="19" t="n">
        <v>0</v>
      </c>
      <c r="I303" s="19" t="n">
        <v>0</v>
      </c>
      <c r="J303" s="19" t="n">
        <v>0</v>
      </c>
      <c r="K303" s="19" t="n">
        <v>0</v>
      </c>
      <c r="L303" s="19" t="n">
        <v>1.18</v>
      </c>
      <c r="M303" s="19" t="n">
        <v>0.05</v>
      </c>
      <c r="N303" s="19" t="n">
        <v>0.49</v>
      </c>
      <c r="O303" s="19" t="n">
        <v>0</v>
      </c>
      <c r="P303" s="19" t="n">
        <v>0</v>
      </c>
      <c r="Q303" s="19" t="n">
        <v>0.05</v>
      </c>
      <c r="R303" s="19" t="n">
        <v>0.25</v>
      </c>
      <c r="S303" s="19" t="n">
        <v>3.92</v>
      </c>
      <c r="T303" s="19" t="n">
        <v>69.09</v>
      </c>
      <c r="U303" s="19" t="n">
        <v>11.27</v>
      </c>
      <c r="V303" s="19" t="n">
        <v>6.86</v>
      </c>
      <c r="W303" s="19" t="n">
        <v>20.58</v>
      </c>
      <c r="X303" s="19" t="n">
        <v>0.29</v>
      </c>
      <c r="Y303" s="19" t="n">
        <v>0</v>
      </c>
      <c r="Z303" s="19" t="n">
        <v>29.4</v>
      </c>
      <c r="AA303" s="19" t="n">
        <v>5</v>
      </c>
      <c r="AB303" s="19" t="n">
        <v>0.05</v>
      </c>
      <c r="AC303" s="19" t="n">
        <v>0.01</v>
      </c>
      <c r="AD303" s="19" t="n">
        <v>0.02</v>
      </c>
      <c r="AE303" s="19" t="n">
        <v>0.1</v>
      </c>
      <c r="AF303" s="19" t="n">
        <v>0.15</v>
      </c>
      <c r="AG303" s="19" t="n">
        <v>4.9</v>
      </c>
      <c r="AH303" s="19" t="n">
        <v>0</v>
      </c>
      <c r="AI303" s="19" t="n">
        <v>13.23</v>
      </c>
      <c r="AJ303" s="19" t="n">
        <v>10.29</v>
      </c>
      <c r="AK303" s="19" t="n">
        <v>14.7</v>
      </c>
      <c r="AL303" s="19" t="n">
        <v>12.74</v>
      </c>
      <c r="AM303" s="19" t="n">
        <v>2.94</v>
      </c>
      <c r="AN303" s="19" t="n">
        <v>10.29</v>
      </c>
      <c r="AO303" s="19" t="n">
        <v>2.45</v>
      </c>
      <c r="AP303" s="19" t="n">
        <v>8.33</v>
      </c>
      <c r="AQ303" s="19" t="n">
        <v>12.74</v>
      </c>
      <c r="AR303" s="19" t="n">
        <v>22.05</v>
      </c>
      <c r="AS303" s="19" t="n">
        <v>25.97</v>
      </c>
      <c r="AT303" s="19" t="n">
        <v>4.9</v>
      </c>
      <c r="AU303" s="19" t="n">
        <v>13.72</v>
      </c>
      <c r="AV303" s="19" t="n">
        <v>68.6</v>
      </c>
      <c r="AW303" s="19" t="n">
        <v>0</v>
      </c>
      <c r="AX303" s="19" t="n">
        <v>8.33</v>
      </c>
      <c r="AY303" s="19" t="n">
        <v>13.23</v>
      </c>
      <c r="AZ303" s="19" t="n">
        <v>10.29</v>
      </c>
      <c r="BA303" s="19" t="n">
        <v>3.43</v>
      </c>
      <c r="BB303" s="19" t="n">
        <v>0</v>
      </c>
      <c r="BC303" s="19" t="n">
        <v>0</v>
      </c>
      <c r="BD303" s="19" t="n">
        <v>0</v>
      </c>
      <c r="BE303" s="19" t="n">
        <v>0</v>
      </c>
      <c r="BF303" s="19" t="n">
        <v>0</v>
      </c>
      <c r="BG303" s="19" t="n">
        <v>0</v>
      </c>
      <c r="BH303" s="19" t="n">
        <v>0</v>
      </c>
      <c r="BI303" s="19" t="n">
        <v>0</v>
      </c>
      <c r="BJ303" s="19" t="n">
        <v>0</v>
      </c>
      <c r="BK303" s="19" t="n">
        <v>0</v>
      </c>
      <c r="BL303" s="19" t="n">
        <v>0</v>
      </c>
      <c r="BM303" s="19" t="n">
        <v>0</v>
      </c>
      <c r="BN303" s="19" t="n">
        <v>0</v>
      </c>
      <c r="BO303" s="19" t="n">
        <v>0</v>
      </c>
      <c r="BP303" s="19" t="n">
        <v>0</v>
      </c>
      <c r="BQ303" s="19" t="n">
        <v>0</v>
      </c>
      <c r="BR303" s="19" t="n">
        <v>0</v>
      </c>
      <c r="BS303" s="19" t="n">
        <v>0</v>
      </c>
      <c r="BT303" s="19" t="n">
        <v>0</v>
      </c>
      <c r="BU303" s="19" t="n">
        <v>0</v>
      </c>
      <c r="BV303" s="19" t="n">
        <v>0</v>
      </c>
      <c r="BW303" s="19" t="n">
        <v>0</v>
      </c>
      <c r="BX303" s="19" t="n">
        <v>0</v>
      </c>
      <c r="BY303" s="19" t="n">
        <v>0</v>
      </c>
      <c r="BZ303" s="19" t="n">
        <v>47.5</v>
      </c>
      <c r="CB303" s="19" t="n">
        <v>4.9</v>
      </c>
      <c r="CD303" s="19" t="n">
        <v>0</v>
      </c>
      <c r="CE303" s="19" t="n">
        <v>0</v>
      </c>
      <c r="CF303" s="19" t="n">
        <v>0</v>
      </c>
      <c r="CG303" s="19" t="n">
        <v>0</v>
      </c>
      <c r="CH303" s="19" t="n">
        <v>0</v>
      </c>
      <c r="CI303" s="19" t="n">
        <v>0</v>
      </c>
    </row>
    <row r="304" s="19" customFormat="true" ht="15" hidden="false" customHeight="false" outlineLevel="0" collapsed="false">
      <c r="A304" s="19" t="str">
        <f aca="false">"фирм"</f>
        <v>фирм</v>
      </c>
      <c r="B304" s="19" t="s">
        <v>161</v>
      </c>
      <c r="C304" s="20" t="str">
        <f aca="false">"230"</f>
        <v>230</v>
      </c>
      <c r="D304" s="20" t="n">
        <v>19.55</v>
      </c>
      <c r="E304" s="20" t="n">
        <v>17.58</v>
      </c>
      <c r="F304" s="20" t="n">
        <v>36.89</v>
      </c>
      <c r="G304" s="20" t="n">
        <v>383.202626</v>
      </c>
      <c r="H304" s="19" t="n">
        <v>8.71</v>
      </c>
      <c r="I304" s="19" t="n">
        <v>1.75</v>
      </c>
      <c r="J304" s="19" t="n">
        <v>0</v>
      </c>
      <c r="K304" s="19" t="n">
        <v>0</v>
      </c>
      <c r="L304" s="19" t="n">
        <v>1.64</v>
      </c>
      <c r="M304" s="19" t="n">
        <v>33.29</v>
      </c>
      <c r="N304" s="19" t="n">
        <v>1.97</v>
      </c>
      <c r="O304" s="19" t="n">
        <v>0</v>
      </c>
      <c r="P304" s="19" t="n">
        <v>0</v>
      </c>
      <c r="Q304" s="19" t="n">
        <v>0.05</v>
      </c>
      <c r="R304" s="19" t="n">
        <v>1.08</v>
      </c>
      <c r="S304" s="19" t="n">
        <v>53.76</v>
      </c>
      <c r="T304" s="19" t="n">
        <v>305.75</v>
      </c>
      <c r="U304" s="19" t="n">
        <v>17.45</v>
      </c>
      <c r="V304" s="19" t="n">
        <v>23.94</v>
      </c>
      <c r="W304" s="19" t="n">
        <v>174.41</v>
      </c>
      <c r="X304" s="19" t="n">
        <v>2.68</v>
      </c>
      <c r="Y304" s="19" t="n">
        <v>17.7</v>
      </c>
      <c r="Z304" s="19" t="n">
        <v>38.24</v>
      </c>
      <c r="AA304" s="19" t="n">
        <v>37.45</v>
      </c>
      <c r="AB304" s="19" t="n">
        <v>2.3</v>
      </c>
      <c r="AC304" s="19" t="n">
        <v>0.1</v>
      </c>
      <c r="AD304" s="19" t="n">
        <v>0.12</v>
      </c>
      <c r="AE304" s="19" t="n">
        <v>3.52</v>
      </c>
      <c r="AF304" s="19" t="n">
        <v>8.12</v>
      </c>
      <c r="AG304" s="19" t="n">
        <v>0.49</v>
      </c>
      <c r="AH304" s="19" t="n">
        <v>0</v>
      </c>
      <c r="AI304" s="19" t="n">
        <v>1011.36</v>
      </c>
      <c r="AJ304" s="19" t="n">
        <v>802.63</v>
      </c>
      <c r="AK304" s="19" t="n">
        <v>1513.34</v>
      </c>
      <c r="AL304" s="19" t="n">
        <v>1309.69</v>
      </c>
      <c r="AM304" s="19" t="n">
        <v>409.62</v>
      </c>
      <c r="AN304" s="19" t="n">
        <v>757.06</v>
      </c>
      <c r="AO304" s="19" t="n">
        <v>208.47</v>
      </c>
      <c r="AP304" s="19" t="n">
        <v>848.35</v>
      </c>
      <c r="AQ304" s="19" t="n">
        <v>976.98</v>
      </c>
      <c r="AR304" s="19" t="n">
        <v>980.31</v>
      </c>
      <c r="AS304" s="19" t="n">
        <v>1491.4</v>
      </c>
      <c r="AT304" s="19" t="n">
        <v>630.8</v>
      </c>
      <c r="AU304" s="19" t="n">
        <v>876.16</v>
      </c>
      <c r="AV304" s="19" t="n">
        <v>3866.39</v>
      </c>
      <c r="AW304" s="19" t="n">
        <v>215.35</v>
      </c>
      <c r="AX304" s="19" t="n">
        <v>1007.89</v>
      </c>
      <c r="AY304" s="19" t="n">
        <v>837.59</v>
      </c>
      <c r="AZ304" s="19" t="n">
        <v>618.23</v>
      </c>
      <c r="BA304" s="19" t="n">
        <v>295.12</v>
      </c>
      <c r="BB304" s="19" t="n">
        <v>0.16</v>
      </c>
      <c r="BC304" s="19" t="n">
        <v>0.04</v>
      </c>
      <c r="BD304" s="19" t="n">
        <v>0.03</v>
      </c>
      <c r="BE304" s="19" t="n">
        <v>0.08</v>
      </c>
      <c r="BF304" s="19" t="n">
        <v>0.11</v>
      </c>
      <c r="BG304" s="19" t="n">
        <v>0.34</v>
      </c>
      <c r="BH304" s="19" t="n">
        <v>0</v>
      </c>
      <c r="BI304" s="19" t="n">
        <v>1.31</v>
      </c>
      <c r="BJ304" s="19" t="n">
        <v>0</v>
      </c>
      <c r="BK304" s="19" t="n">
        <v>0.43</v>
      </c>
      <c r="BL304" s="19" t="n">
        <v>0.01</v>
      </c>
      <c r="BM304" s="19" t="n">
        <v>0.02</v>
      </c>
      <c r="BN304" s="19" t="n">
        <v>0</v>
      </c>
      <c r="BO304" s="19" t="n">
        <v>0.04</v>
      </c>
      <c r="BP304" s="19" t="n">
        <v>0.13</v>
      </c>
      <c r="BQ304" s="19" t="n">
        <v>1.53</v>
      </c>
      <c r="BR304" s="19" t="n">
        <v>0</v>
      </c>
      <c r="BS304" s="19" t="n">
        <v>0</v>
      </c>
      <c r="BT304" s="19" t="n">
        <v>1.74</v>
      </c>
      <c r="BU304" s="19" t="n">
        <v>0.01</v>
      </c>
      <c r="BV304" s="19" t="n">
        <v>0</v>
      </c>
      <c r="BW304" s="19" t="n">
        <v>0</v>
      </c>
      <c r="BX304" s="19" t="n">
        <v>0</v>
      </c>
      <c r="BY304" s="19" t="n">
        <v>0</v>
      </c>
      <c r="BZ304" s="19" t="n">
        <v>89.21</v>
      </c>
      <c r="CB304" s="19" t="n">
        <v>24.07</v>
      </c>
      <c r="CD304" s="19" t="n">
        <v>0</v>
      </c>
      <c r="CE304" s="19" t="n">
        <v>0</v>
      </c>
      <c r="CF304" s="19" t="n">
        <v>0</v>
      </c>
      <c r="CG304" s="19" t="n">
        <v>0</v>
      </c>
      <c r="CH304" s="19" t="n">
        <v>0</v>
      </c>
      <c r="CI304" s="19" t="n">
        <v>0</v>
      </c>
    </row>
    <row r="305" s="19" customFormat="true" ht="15" hidden="false" customHeight="false" outlineLevel="0" collapsed="false">
      <c r="A305" s="26" t="n">
        <v>685</v>
      </c>
      <c r="B305" s="19" t="s">
        <v>132</v>
      </c>
      <c r="C305" s="20" t="str">
        <f aca="false">"200"</f>
        <v>200</v>
      </c>
      <c r="D305" s="20" t="n">
        <v>0.04</v>
      </c>
      <c r="E305" s="20" t="n">
        <v>0.01</v>
      </c>
      <c r="F305" s="20" t="n">
        <v>9.81</v>
      </c>
      <c r="G305" s="20" t="n">
        <v>37.483876</v>
      </c>
      <c r="H305" s="19" t="n">
        <v>0.01</v>
      </c>
      <c r="I305" s="19" t="n">
        <v>0</v>
      </c>
      <c r="J305" s="19" t="n">
        <v>0</v>
      </c>
      <c r="K305" s="19" t="n">
        <v>0</v>
      </c>
      <c r="L305" s="19" t="n">
        <v>9.79</v>
      </c>
      <c r="M305" s="19" t="n">
        <v>0</v>
      </c>
      <c r="N305" s="19" t="n">
        <v>0.02</v>
      </c>
      <c r="O305" s="19" t="n">
        <v>0</v>
      </c>
      <c r="P305" s="19" t="n">
        <v>0</v>
      </c>
      <c r="Q305" s="19" t="n">
        <v>0</v>
      </c>
      <c r="R305" s="19" t="n">
        <v>0.02</v>
      </c>
      <c r="S305" s="19" t="n">
        <v>39.84</v>
      </c>
      <c r="T305" s="19" t="n">
        <v>507.64</v>
      </c>
      <c r="U305" s="19" t="n">
        <v>72.1</v>
      </c>
      <c r="V305" s="19" t="n">
        <v>49.44</v>
      </c>
      <c r="W305" s="19" t="n">
        <v>56.1</v>
      </c>
      <c r="X305" s="19" t="n">
        <v>1</v>
      </c>
      <c r="Y305" s="19" t="n">
        <v>0.08</v>
      </c>
      <c r="Z305" s="19" t="n">
        <v>180</v>
      </c>
      <c r="AA305" s="19" t="n">
        <v>34.08</v>
      </c>
      <c r="AB305" s="19" t="n">
        <v>0.6</v>
      </c>
      <c r="AC305" s="19" t="n">
        <v>0.05</v>
      </c>
      <c r="AD305" s="19" t="n">
        <v>0.05</v>
      </c>
      <c r="AE305" s="19" t="n">
        <v>0.69</v>
      </c>
      <c r="AF305" s="19" t="n">
        <v>1.02</v>
      </c>
      <c r="AG305" s="19" t="n">
        <v>12</v>
      </c>
      <c r="AH305" s="19" t="n">
        <v>0</v>
      </c>
      <c r="AI305" s="19" t="n">
        <v>0</v>
      </c>
      <c r="AJ305" s="19" t="n">
        <v>0</v>
      </c>
      <c r="AK305" s="19" t="n">
        <v>24.76</v>
      </c>
      <c r="AL305" s="19" t="n">
        <v>26.3</v>
      </c>
      <c r="AM305" s="19" t="n">
        <v>19.84</v>
      </c>
      <c r="AN305" s="19" t="n">
        <v>98.74</v>
      </c>
      <c r="AO305" s="19" t="n">
        <v>4.3</v>
      </c>
      <c r="AP305" s="19" t="n">
        <v>24.57</v>
      </c>
      <c r="AQ305" s="19" t="n">
        <v>49.95</v>
      </c>
      <c r="AR305" s="19" t="n">
        <v>158.24</v>
      </c>
      <c r="AS305" s="19" t="n">
        <v>142.92</v>
      </c>
      <c r="AT305" s="19" t="n">
        <v>20.08</v>
      </c>
      <c r="AU305" s="19" t="n">
        <v>11.8</v>
      </c>
      <c r="AV305" s="19" t="n">
        <v>180.22</v>
      </c>
      <c r="AW305" s="19" t="n">
        <v>0.53</v>
      </c>
      <c r="AX305" s="19" t="n">
        <v>197.26</v>
      </c>
      <c r="AY305" s="19" t="n">
        <v>138.21</v>
      </c>
      <c r="AZ305" s="19" t="n">
        <v>20.47</v>
      </c>
      <c r="BA305" s="19" t="n">
        <v>29.95</v>
      </c>
      <c r="BB305" s="19" t="n">
        <v>0</v>
      </c>
      <c r="BC305" s="19" t="n">
        <v>0</v>
      </c>
      <c r="BD305" s="19" t="n">
        <v>0</v>
      </c>
      <c r="BE305" s="19" t="n">
        <v>0</v>
      </c>
      <c r="BF305" s="19" t="n">
        <v>0</v>
      </c>
      <c r="BG305" s="19" t="n">
        <v>0</v>
      </c>
      <c r="BH305" s="19" t="n">
        <v>0</v>
      </c>
      <c r="BI305" s="19" t="n">
        <v>0.08</v>
      </c>
      <c r="BJ305" s="19" t="n">
        <v>0</v>
      </c>
      <c r="BK305" s="19" t="n">
        <v>0.01</v>
      </c>
      <c r="BL305" s="19" t="n">
        <v>0</v>
      </c>
      <c r="BM305" s="19" t="n">
        <v>0</v>
      </c>
      <c r="BN305" s="19" t="n">
        <v>0</v>
      </c>
      <c r="BO305" s="19" t="n">
        <v>0</v>
      </c>
      <c r="BP305" s="19" t="n">
        <v>0.01</v>
      </c>
      <c r="BQ305" s="19" t="n">
        <v>0.05</v>
      </c>
      <c r="BR305" s="19" t="n">
        <v>0</v>
      </c>
      <c r="BS305" s="19" t="n">
        <v>0</v>
      </c>
      <c r="BT305" s="19" t="n">
        <v>0.03</v>
      </c>
      <c r="BU305" s="19" t="n">
        <v>0.11</v>
      </c>
      <c r="BV305" s="19" t="n">
        <v>0</v>
      </c>
      <c r="BW305" s="19" t="n">
        <v>0</v>
      </c>
      <c r="BX305" s="19" t="n">
        <v>0</v>
      </c>
      <c r="BY305" s="19" t="n">
        <v>0</v>
      </c>
      <c r="BZ305" s="19" t="n">
        <v>200.03</v>
      </c>
      <c r="CB305" s="19" t="n">
        <v>30.08</v>
      </c>
      <c r="CD305" s="19" t="n">
        <v>0</v>
      </c>
      <c r="CE305" s="19" t="n">
        <v>0</v>
      </c>
      <c r="CF305" s="19" t="n">
        <v>0</v>
      </c>
      <c r="CG305" s="19" t="n">
        <v>0</v>
      </c>
      <c r="CH305" s="19" t="n">
        <v>0</v>
      </c>
      <c r="CI305" s="19" t="n">
        <v>0</v>
      </c>
    </row>
    <row r="306" s="21" customFormat="true" ht="15" hidden="false" customHeight="false" outlineLevel="0" collapsed="false">
      <c r="A306" s="21" t="str">
        <f aca="false">"-"</f>
        <v>-</v>
      </c>
      <c r="B306" s="21" t="s">
        <v>87</v>
      </c>
      <c r="C306" s="22" t="str">
        <f aca="false">"80"</f>
        <v>80</v>
      </c>
      <c r="D306" s="22" t="n">
        <v>5.29</v>
      </c>
      <c r="E306" s="22" t="n">
        <v>0.53</v>
      </c>
      <c r="F306" s="22" t="n">
        <v>37.52</v>
      </c>
      <c r="G306" s="22" t="n">
        <v>179.1208</v>
      </c>
      <c r="H306" s="21" t="n">
        <v>0</v>
      </c>
      <c r="I306" s="21" t="n">
        <v>0</v>
      </c>
      <c r="J306" s="21" t="n">
        <v>0</v>
      </c>
      <c r="K306" s="21" t="n">
        <v>0</v>
      </c>
      <c r="L306" s="21" t="n">
        <v>0.88</v>
      </c>
      <c r="M306" s="21" t="n">
        <v>36.48</v>
      </c>
      <c r="N306" s="21" t="n">
        <v>0.16</v>
      </c>
      <c r="O306" s="21" t="n">
        <v>0</v>
      </c>
      <c r="P306" s="21" t="n">
        <v>0</v>
      </c>
      <c r="Q306" s="21" t="n">
        <v>0</v>
      </c>
      <c r="R306" s="21" t="n">
        <v>1.44</v>
      </c>
      <c r="S306" s="21" t="n">
        <v>0</v>
      </c>
      <c r="T306" s="21" t="n">
        <v>0</v>
      </c>
      <c r="U306" s="21" t="n">
        <v>0</v>
      </c>
      <c r="V306" s="21" t="n">
        <v>0</v>
      </c>
      <c r="W306" s="21" t="n">
        <v>0</v>
      </c>
      <c r="X306" s="21" t="n">
        <v>0</v>
      </c>
      <c r="Y306" s="21" t="n">
        <v>0</v>
      </c>
      <c r="Z306" s="21" t="n">
        <v>0</v>
      </c>
      <c r="AA306" s="21" t="n">
        <v>0</v>
      </c>
      <c r="AB306" s="21" t="n">
        <v>0</v>
      </c>
      <c r="AC306" s="21" t="n">
        <v>0</v>
      </c>
      <c r="AD306" s="21" t="n">
        <v>0</v>
      </c>
      <c r="AE306" s="21" t="n">
        <v>0</v>
      </c>
      <c r="AF306" s="21" t="n">
        <v>0</v>
      </c>
      <c r="AG306" s="21" t="n">
        <v>0</v>
      </c>
      <c r="AH306" s="21" t="n">
        <v>0</v>
      </c>
      <c r="AI306" s="21" t="n">
        <v>255.43</v>
      </c>
      <c r="AJ306" s="21" t="n">
        <v>265.87</v>
      </c>
      <c r="AK306" s="21" t="n">
        <v>407.16</v>
      </c>
      <c r="AL306" s="21" t="n">
        <v>135.02</v>
      </c>
      <c r="AM306" s="21" t="n">
        <v>80.04</v>
      </c>
      <c r="AN306" s="21" t="n">
        <v>160.08</v>
      </c>
      <c r="AO306" s="21" t="n">
        <v>60.55</v>
      </c>
      <c r="AP306" s="21" t="n">
        <v>289.54</v>
      </c>
      <c r="AQ306" s="21" t="n">
        <v>179.57</v>
      </c>
      <c r="AR306" s="21" t="n">
        <v>250.56</v>
      </c>
      <c r="AS306" s="21" t="n">
        <v>206.71</v>
      </c>
      <c r="AT306" s="21" t="n">
        <v>108.58</v>
      </c>
      <c r="AU306" s="21" t="n">
        <v>192.1</v>
      </c>
      <c r="AV306" s="21" t="n">
        <v>1606.37</v>
      </c>
      <c r="AW306" s="21" t="n">
        <v>0</v>
      </c>
      <c r="AX306" s="21" t="n">
        <v>523.39</v>
      </c>
      <c r="AY306" s="21" t="n">
        <v>227.59</v>
      </c>
      <c r="AZ306" s="21" t="n">
        <v>151.03</v>
      </c>
      <c r="BA306" s="21" t="n">
        <v>119.71</v>
      </c>
      <c r="BB306" s="21" t="n">
        <v>0</v>
      </c>
      <c r="BC306" s="21" t="n">
        <v>0</v>
      </c>
      <c r="BD306" s="21" t="n">
        <v>0</v>
      </c>
      <c r="BE306" s="21" t="n">
        <v>0</v>
      </c>
      <c r="BF306" s="21" t="n">
        <v>0</v>
      </c>
      <c r="BG306" s="21" t="n">
        <v>0</v>
      </c>
      <c r="BH306" s="21" t="n">
        <v>0</v>
      </c>
      <c r="BI306" s="21" t="n">
        <v>0.06</v>
      </c>
      <c r="BJ306" s="21" t="n">
        <v>0</v>
      </c>
      <c r="BK306" s="21" t="n">
        <v>0.01</v>
      </c>
      <c r="BL306" s="21" t="n">
        <v>0</v>
      </c>
      <c r="BM306" s="21" t="n">
        <v>0</v>
      </c>
      <c r="BN306" s="21" t="n">
        <v>0</v>
      </c>
      <c r="BO306" s="21" t="n">
        <v>0</v>
      </c>
      <c r="BP306" s="21" t="n">
        <v>0.01</v>
      </c>
      <c r="BQ306" s="21" t="n">
        <v>0.05</v>
      </c>
      <c r="BR306" s="21" t="n">
        <v>0</v>
      </c>
      <c r="BS306" s="21" t="n">
        <v>0</v>
      </c>
      <c r="BT306" s="21" t="n">
        <v>0.22</v>
      </c>
      <c r="BU306" s="21" t="n">
        <v>0.01</v>
      </c>
      <c r="BV306" s="21" t="n">
        <v>0</v>
      </c>
      <c r="BW306" s="21" t="n">
        <v>0</v>
      </c>
      <c r="BX306" s="21" t="n">
        <v>0</v>
      </c>
      <c r="BY306" s="21" t="n">
        <v>0</v>
      </c>
      <c r="BZ306" s="21" t="n">
        <v>31.28</v>
      </c>
      <c r="CB306" s="21" t="n">
        <v>0</v>
      </c>
      <c r="CD306" s="21" t="n">
        <v>0</v>
      </c>
      <c r="CE306" s="21" t="n">
        <v>0</v>
      </c>
      <c r="CF306" s="21" t="n">
        <v>0</v>
      </c>
      <c r="CG306" s="21" t="n">
        <v>0</v>
      </c>
      <c r="CH306" s="21" t="n">
        <v>0</v>
      </c>
      <c r="CI306" s="21" t="n">
        <v>0</v>
      </c>
    </row>
    <row r="307" s="23" customFormat="true" ht="14.25" hidden="false" customHeight="false" outlineLevel="0" collapsed="false">
      <c r="B307" s="23" t="s">
        <v>88</v>
      </c>
      <c r="C307" s="24"/>
      <c r="D307" s="24" t="n">
        <v>25.28</v>
      </c>
      <c r="E307" s="24" t="n">
        <v>18.16</v>
      </c>
      <c r="F307" s="24" t="n">
        <v>85.94</v>
      </c>
      <c r="G307" s="24" t="n">
        <v>607.61</v>
      </c>
      <c r="H307" s="23" t="n">
        <v>8.72</v>
      </c>
      <c r="I307" s="23" t="n">
        <v>1.75</v>
      </c>
      <c r="J307" s="23" t="n">
        <v>0</v>
      </c>
      <c r="K307" s="23" t="n">
        <v>0</v>
      </c>
      <c r="L307" s="23" t="n">
        <v>13.48</v>
      </c>
      <c r="M307" s="23" t="n">
        <v>69.82</v>
      </c>
      <c r="N307" s="23" t="n">
        <v>2.64</v>
      </c>
      <c r="O307" s="23" t="n">
        <v>0</v>
      </c>
      <c r="P307" s="23" t="n">
        <v>0</v>
      </c>
      <c r="Q307" s="23" t="n">
        <v>0.1</v>
      </c>
      <c r="R307" s="23" t="n">
        <v>2.79</v>
      </c>
      <c r="S307" s="23" t="n">
        <v>97.52</v>
      </c>
      <c r="T307" s="23" t="n">
        <v>882.49</v>
      </c>
      <c r="U307" s="23" t="n">
        <v>100.81</v>
      </c>
      <c r="V307" s="23" t="n">
        <v>80.24</v>
      </c>
      <c r="W307" s="23" t="n">
        <v>251.09</v>
      </c>
      <c r="X307" s="23" t="n">
        <v>3.97</v>
      </c>
      <c r="Y307" s="23" t="n">
        <v>17.78</v>
      </c>
      <c r="Z307" s="23" t="n">
        <v>247.64</v>
      </c>
      <c r="AA307" s="23" t="n">
        <v>76.53</v>
      </c>
      <c r="AB307" s="23" t="n">
        <v>2.95</v>
      </c>
      <c r="AC307" s="23" t="n">
        <v>0.17</v>
      </c>
      <c r="AD307" s="23" t="n">
        <v>0.19</v>
      </c>
      <c r="AE307" s="23" t="n">
        <v>4.31</v>
      </c>
      <c r="AF307" s="23" t="n">
        <v>9.29</v>
      </c>
      <c r="AG307" s="23" t="n">
        <v>17.39</v>
      </c>
      <c r="AH307" s="23" t="n">
        <v>0</v>
      </c>
      <c r="AI307" s="23" t="n">
        <v>1280.02</v>
      </c>
      <c r="AJ307" s="23" t="n">
        <v>1078.79</v>
      </c>
      <c r="AK307" s="23" t="n">
        <v>1959.97</v>
      </c>
      <c r="AL307" s="23" t="n">
        <v>1483.76</v>
      </c>
      <c r="AM307" s="23" t="n">
        <v>512.44</v>
      </c>
      <c r="AN307" s="23" t="n">
        <v>1026.18</v>
      </c>
      <c r="AO307" s="23" t="n">
        <v>275.77</v>
      </c>
      <c r="AP307" s="23" t="n">
        <v>1170.79</v>
      </c>
      <c r="AQ307" s="23" t="n">
        <v>1219.24</v>
      </c>
      <c r="AR307" s="23" t="n">
        <v>1411.16</v>
      </c>
      <c r="AS307" s="23" t="n">
        <v>1866.99</v>
      </c>
      <c r="AT307" s="23" t="n">
        <v>764.35</v>
      </c>
      <c r="AU307" s="23" t="n">
        <v>1093.77</v>
      </c>
      <c r="AV307" s="23" t="n">
        <v>5721.57</v>
      </c>
      <c r="AW307" s="23" t="n">
        <v>215.88</v>
      </c>
      <c r="AX307" s="23" t="n">
        <v>1736.87</v>
      </c>
      <c r="AY307" s="23" t="n">
        <v>1216.62</v>
      </c>
      <c r="AZ307" s="23" t="n">
        <v>800.02</v>
      </c>
      <c r="BA307" s="23" t="n">
        <v>448.22</v>
      </c>
      <c r="BB307" s="23" t="n">
        <v>0.16</v>
      </c>
      <c r="BC307" s="23" t="n">
        <v>0.04</v>
      </c>
      <c r="BD307" s="23" t="n">
        <v>0.03</v>
      </c>
      <c r="BE307" s="23" t="n">
        <v>0.08</v>
      </c>
      <c r="BF307" s="23" t="n">
        <v>0.11</v>
      </c>
      <c r="BG307" s="23" t="n">
        <v>0.34</v>
      </c>
      <c r="BH307" s="23" t="n">
        <v>0</v>
      </c>
      <c r="BI307" s="23" t="n">
        <v>1.45</v>
      </c>
      <c r="BJ307" s="23" t="n">
        <v>0</v>
      </c>
      <c r="BK307" s="23" t="n">
        <v>0.44</v>
      </c>
      <c r="BL307" s="23" t="n">
        <v>0.01</v>
      </c>
      <c r="BM307" s="23" t="n">
        <v>0.02</v>
      </c>
      <c r="BN307" s="23" t="n">
        <v>0</v>
      </c>
      <c r="BO307" s="23" t="n">
        <v>0.04</v>
      </c>
      <c r="BP307" s="23" t="n">
        <v>0.15</v>
      </c>
      <c r="BQ307" s="23" t="n">
        <v>1.63</v>
      </c>
      <c r="BR307" s="23" t="n">
        <v>0</v>
      </c>
      <c r="BS307" s="23" t="n">
        <v>0</v>
      </c>
      <c r="BT307" s="23" t="n">
        <v>2</v>
      </c>
      <c r="BU307" s="23" t="n">
        <v>0.13</v>
      </c>
      <c r="BV307" s="23" t="n">
        <v>0</v>
      </c>
      <c r="BW307" s="23" t="n">
        <v>0</v>
      </c>
      <c r="BX307" s="23" t="n">
        <v>0</v>
      </c>
      <c r="BY307" s="23" t="n">
        <v>0</v>
      </c>
      <c r="BZ307" s="23" t="n">
        <v>368.02</v>
      </c>
      <c r="CA307" s="23" t="n">
        <f aca="false">$G$307/$G$317*100</f>
        <v>34.2491079933938</v>
      </c>
      <c r="CB307" s="23" t="n">
        <v>59.05</v>
      </c>
      <c r="CD307" s="23" t="n">
        <v>0</v>
      </c>
      <c r="CE307" s="23" t="n">
        <v>0</v>
      </c>
      <c r="CF307" s="23" t="n">
        <v>0</v>
      </c>
      <c r="CG307" s="23" t="n">
        <v>0</v>
      </c>
      <c r="CH307" s="23" t="n">
        <v>0</v>
      </c>
      <c r="CI307" s="23" t="n">
        <v>0</v>
      </c>
    </row>
    <row r="308" s="13" customFormat="true" ht="15" hidden="false" customHeight="false" outlineLevel="0" collapsed="false">
      <c r="B308" s="13" t="s">
        <v>89</v>
      </c>
      <c r="C308" s="18"/>
      <c r="D308" s="18"/>
      <c r="E308" s="18"/>
      <c r="F308" s="18"/>
      <c r="G308" s="18"/>
    </row>
    <row r="309" s="19" customFormat="true" ht="15" hidden="false" customHeight="false" outlineLevel="0" collapsed="false">
      <c r="A309" s="19" t="str">
        <f aca="false">"фирм"</f>
        <v>фирм</v>
      </c>
      <c r="B309" s="19" t="s">
        <v>100</v>
      </c>
      <c r="C309" s="20" t="str">
        <f aca="false">"100"</f>
        <v>100</v>
      </c>
      <c r="D309" s="20" t="n">
        <v>3.61</v>
      </c>
      <c r="E309" s="20" t="n">
        <v>12.05</v>
      </c>
      <c r="F309" s="20" t="n">
        <v>7.44</v>
      </c>
      <c r="G309" s="20" t="n">
        <v>148.6576</v>
      </c>
      <c r="H309" s="19" t="n">
        <v>2.64</v>
      </c>
      <c r="I309" s="19" t="n">
        <v>6.5</v>
      </c>
      <c r="J309" s="19" t="n">
        <v>0</v>
      </c>
      <c r="K309" s="19" t="n">
        <v>0</v>
      </c>
      <c r="L309" s="19" t="n">
        <v>5.57</v>
      </c>
      <c r="M309" s="19" t="n">
        <v>0.07</v>
      </c>
      <c r="N309" s="19" t="n">
        <v>1.8</v>
      </c>
      <c r="O309" s="19" t="n">
        <v>0</v>
      </c>
      <c r="P309" s="19" t="n">
        <v>0</v>
      </c>
      <c r="Q309" s="19" t="n">
        <v>0.25</v>
      </c>
      <c r="R309" s="19" t="n">
        <v>1.23</v>
      </c>
      <c r="S309" s="19" t="n">
        <v>92.1</v>
      </c>
      <c r="T309" s="19" t="n">
        <v>191.92</v>
      </c>
      <c r="U309" s="19" t="n">
        <v>116.64</v>
      </c>
      <c r="V309" s="19" t="n">
        <v>19.89</v>
      </c>
      <c r="W309" s="19" t="n">
        <v>88.74</v>
      </c>
      <c r="X309" s="19" t="n">
        <v>1.1</v>
      </c>
      <c r="Y309" s="19" t="n">
        <v>23</v>
      </c>
      <c r="Z309" s="19" t="n">
        <v>12.75</v>
      </c>
      <c r="AA309" s="19" t="n">
        <v>27.4</v>
      </c>
      <c r="AB309" s="19" t="n">
        <v>4.53</v>
      </c>
      <c r="AC309" s="19" t="n">
        <v>0.01</v>
      </c>
      <c r="AD309" s="19" t="n">
        <v>0.05</v>
      </c>
      <c r="AE309" s="19" t="n">
        <v>0.14</v>
      </c>
      <c r="AF309" s="19" t="n">
        <v>0.99</v>
      </c>
      <c r="AG309" s="19" t="n">
        <v>1.62</v>
      </c>
      <c r="AH309" s="19" t="n">
        <v>0</v>
      </c>
      <c r="AI309" s="19" t="n">
        <v>160.93</v>
      </c>
      <c r="AJ309" s="19" t="n">
        <v>139.65</v>
      </c>
      <c r="AK309" s="19" t="n">
        <v>237.12</v>
      </c>
      <c r="AL309" s="19" t="n">
        <v>219.07</v>
      </c>
      <c r="AM309" s="19" t="n">
        <v>89.3</v>
      </c>
      <c r="AN309" s="19" t="n">
        <v>140.03</v>
      </c>
      <c r="AO309" s="19" t="n">
        <v>76.38</v>
      </c>
      <c r="AP309" s="19" t="n">
        <v>148.2</v>
      </c>
      <c r="AQ309" s="19" t="n">
        <v>97.85</v>
      </c>
      <c r="AR309" s="19" t="n">
        <v>130.53</v>
      </c>
      <c r="AS309" s="19" t="n">
        <v>444.03</v>
      </c>
      <c r="AT309" s="19" t="n">
        <v>248.14</v>
      </c>
      <c r="AU309" s="19" t="n">
        <v>69.73</v>
      </c>
      <c r="AV309" s="19" t="n">
        <v>679.44</v>
      </c>
      <c r="AW309" s="19" t="n">
        <v>0</v>
      </c>
      <c r="AX309" s="19" t="n">
        <v>283.67</v>
      </c>
      <c r="AY309" s="19" t="n">
        <v>176.13</v>
      </c>
      <c r="AZ309" s="19" t="n">
        <v>161.5</v>
      </c>
      <c r="BA309" s="19" t="n">
        <v>16.15</v>
      </c>
      <c r="BB309" s="19" t="n">
        <v>0</v>
      </c>
      <c r="BC309" s="19" t="n">
        <v>0</v>
      </c>
      <c r="BD309" s="19" t="n">
        <v>0</v>
      </c>
      <c r="BE309" s="19" t="n">
        <v>0</v>
      </c>
      <c r="BF309" s="19" t="n">
        <v>0</v>
      </c>
      <c r="BG309" s="19" t="n">
        <v>0</v>
      </c>
      <c r="BH309" s="19" t="n">
        <v>0</v>
      </c>
      <c r="BI309" s="19" t="n">
        <v>0.59</v>
      </c>
      <c r="BJ309" s="19" t="n">
        <v>0</v>
      </c>
      <c r="BK309" s="19" t="n">
        <v>0.39</v>
      </c>
      <c r="BL309" s="19" t="n">
        <v>0.03</v>
      </c>
      <c r="BM309" s="19" t="n">
        <v>0.07</v>
      </c>
      <c r="BN309" s="19" t="n">
        <v>0</v>
      </c>
      <c r="BO309" s="19" t="n">
        <v>0</v>
      </c>
      <c r="BP309" s="19" t="n">
        <v>0</v>
      </c>
      <c r="BQ309" s="19" t="n">
        <v>2.25</v>
      </c>
      <c r="BR309" s="19" t="n">
        <v>0</v>
      </c>
      <c r="BS309" s="19" t="n">
        <v>0</v>
      </c>
      <c r="BT309" s="19" t="n">
        <v>5.61</v>
      </c>
      <c r="BU309" s="19" t="n">
        <v>0</v>
      </c>
      <c r="BV309" s="19" t="n">
        <v>0</v>
      </c>
      <c r="BW309" s="19" t="n">
        <v>0</v>
      </c>
      <c r="BX309" s="19" t="n">
        <v>0</v>
      </c>
      <c r="BY309" s="19" t="n">
        <v>0</v>
      </c>
      <c r="BZ309" s="19" t="n">
        <v>73</v>
      </c>
      <c r="CB309" s="19" t="n">
        <v>25.13</v>
      </c>
      <c r="CD309" s="19" t="n">
        <v>0</v>
      </c>
      <c r="CE309" s="19" t="n">
        <v>0</v>
      </c>
      <c r="CF309" s="19" t="n">
        <v>0</v>
      </c>
      <c r="CG309" s="19" t="n">
        <v>0</v>
      </c>
      <c r="CH309" s="19" t="n">
        <v>0</v>
      </c>
      <c r="CI309" s="19" t="n">
        <v>0</v>
      </c>
    </row>
    <row r="310" s="19" customFormat="true" ht="15" hidden="false" customHeight="false" outlineLevel="0" collapsed="false">
      <c r="A310" s="19" t="str">
        <f aca="false">"сб 1982г"</f>
        <v>сб 1982г</v>
      </c>
      <c r="B310" s="19" t="s">
        <v>116</v>
      </c>
      <c r="C310" s="20" t="str">
        <f aca="false">"250"</f>
        <v>250</v>
      </c>
      <c r="D310" s="20" t="n">
        <v>4.08</v>
      </c>
      <c r="E310" s="20" t="n">
        <v>5.13</v>
      </c>
      <c r="F310" s="20" t="n">
        <v>24.36</v>
      </c>
      <c r="G310" s="20" t="n">
        <v>158.1238535</v>
      </c>
      <c r="H310" s="19" t="n">
        <v>2.93</v>
      </c>
      <c r="I310" s="19" t="n">
        <v>0.13</v>
      </c>
      <c r="J310" s="19" t="n">
        <v>2.93</v>
      </c>
      <c r="K310" s="19" t="n">
        <v>0</v>
      </c>
      <c r="L310" s="19" t="n">
        <v>2.43</v>
      </c>
      <c r="M310" s="19" t="n">
        <v>20.06</v>
      </c>
      <c r="N310" s="19" t="n">
        <v>1.88</v>
      </c>
      <c r="O310" s="19" t="n">
        <v>0</v>
      </c>
      <c r="P310" s="19" t="n">
        <v>0</v>
      </c>
      <c r="Q310" s="19" t="n">
        <v>0.15</v>
      </c>
      <c r="R310" s="19" t="n">
        <v>1.44</v>
      </c>
      <c r="S310" s="19" t="n">
        <v>205.11</v>
      </c>
      <c r="T310" s="19" t="n">
        <v>354.95</v>
      </c>
      <c r="U310" s="19" t="n">
        <v>22.33</v>
      </c>
      <c r="V310" s="19" t="n">
        <v>20.5</v>
      </c>
      <c r="W310" s="19" t="n">
        <v>65.31</v>
      </c>
      <c r="X310" s="19" t="n">
        <v>0.99</v>
      </c>
      <c r="Y310" s="19" t="n">
        <v>42.75</v>
      </c>
      <c r="Z310" s="19" t="n">
        <v>1137.31</v>
      </c>
      <c r="AA310" s="19" t="n">
        <v>253.18</v>
      </c>
      <c r="AB310" s="19" t="n">
        <v>0.52</v>
      </c>
      <c r="AC310" s="19" t="n">
        <v>0.09</v>
      </c>
      <c r="AD310" s="19" t="n">
        <v>0.07</v>
      </c>
      <c r="AE310" s="19" t="n">
        <v>0.87</v>
      </c>
      <c r="AF310" s="19" t="n">
        <v>1.88</v>
      </c>
      <c r="AG310" s="19" t="n">
        <v>5.19</v>
      </c>
      <c r="AH310" s="19" t="n">
        <v>0</v>
      </c>
      <c r="AI310" s="19" t="n">
        <v>150.04</v>
      </c>
      <c r="AJ310" s="19" t="n">
        <v>139.45</v>
      </c>
      <c r="AK310" s="19" t="n">
        <v>245.13</v>
      </c>
      <c r="AL310" s="19" t="n">
        <v>130.3</v>
      </c>
      <c r="AM310" s="19" t="n">
        <v>58.31</v>
      </c>
      <c r="AN310" s="19" t="n">
        <v>116.76</v>
      </c>
      <c r="AO310" s="19" t="n">
        <v>42.08</v>
      </c>
      <c r="AP310" s="19" t="n">
        <v>156.19</v>
      </c>
      <c r="AQ310" s="19" t="n">
        <v>135.63</v>
      </c>
      <c r="AR310" s="19" t="n">
        <v>202.38</v>
      </c>
      <c r="AS310" s="19" t="n">
        <v>179.4</v>
      </c>
      <c r="AT310" s="19" t="n">
        <v>66.15</v>
      </c>
      <c r="AU310" s="19" t="n">
        <v>113.81</v>
      </c>
      <c r="AV310" s="19" t="n">
        <v>830.33</v>
      </c>
      <c r="AW310" s="19" t="n">
        <v>0.73</v>
      </c>
      <c r="AX310" s="19" t="n">
        <v>229.73</v>
      </c>
      <c r="AY310" s="19" t="n">
        <v>164.25</v>
      </c>
      <c r="AZ310" s="19" t="n">
        <v>91.42</v>
      </c>
      <c r="BA310" s="19" t="n">
        <v>62.23</v>
      </c>
      <c r="BB310" s="19" t="n">
        <v>0.18</v>
      </c>
      <c r="BC310" s="19" t="n">
        <v>0.04</v>
      </c>
      <c r="BD310" s="19" t="n">
        <v>0.04</v>
      </c>
      <c r="BE310" s="19" t="n">
        <v>0.09</v>
      </c>
      <c r="BF310" s="19" t="n">
        <v>0.12</v>
      </c>
      <c r="BG310" s="19" t="n">
        <v>0.38</v>
      </c>
      <c r="BH310" s="19" t="n">
        <v>0</v>
      </c>
      <c r="BI310" s="19" t="n">
        <v>1.28</v>
      </c>
      <c r="BJ310" s="19" t="n">
        <v>0</v>
      </c>
      <c r="BK310" s="19" t="n">
        <v>0.38</v>
      </c>
      <c r="BL310" s="19" t="n">
        <v>0</v>
      </c>
      <c r="BM310" s="19" t="n">
        <v>0</v>
      </c>
      <c r="BN310" s="19" t="n">
        <v>0</v>
      </c>
      <c r="BO310" s="19" t="n">
        <v>0</v>
      </c>
      <c r="BP310" s="19" t="n">
        <v>0.14</v>
      </c>
      <c r="BQ310" s="19" t="n">
        <v>1.36</v>
      </c>
      <c r="BR310" s="19" t="n">
        <v>0</v>
      </c>
      <c r="BS310" s="19" t="n">
        <v>0</v>
      </c>
      <c r="BT310" s="19" t="n">
        <v>0.21</v>
      </c>
      <c r="BU310" s="19" t="n">
        <v>0.01</v>
      </c>
      <c r="BV310" s="19" t="n">
        <v>0</v>
      </c>
      <c r="BW310" s="19" t="n">
        <v>0</v>
      </c>
      <c r="BX310" s="19" t="n">
        <v>0</v>
      </c>
      <c r="BY310" s="19" t="n">
        <v>0</v>
      </c>
      <c r="BZ310" s="19" t="n">
        <v>249.25</v>
      </c>
      <c r="CB310" s="19" t="n">
        <v>232.3</v>
      </c>
      <c r="CD310" s="19" t="n">
        <v>0</v>
      </c>
      <c r="CE310" s="19" t="n">
        <v>0</v>
      </c>
      <c r="CF310" s="19" t="n">
        <v>0</v>
      </c>
      <c r="CG310" s="19" t="n">
        <v>0</v>
      </c>
      <c r="CH310" s="19" t="n">
        <v>0</v>
      </c>
      <c r="CI310" s="19" t="n">
        <v>0</v>
      </c>
    </row>
    <row r="311" s="19" customFormat="true" ht="15" hidden="false" customHeight="false" outlineLevel="0" collapsed="false">
      <c r="A311" s="19" t="str">
        <f aca="false">"487"</f>
        <v>487</v>
      </c>
      <c r="B311" s="19" t="s">
        <v>163</v>
      </c>
      <c r="C311" s="20" t="str">
        <f aca="false">"100"</f>
        <v>100</v>
      </c>
      <c r="D311" s="20" t="n">
        <v>23.51</v>
      </c>
      <c r="E311" s="20" t="n">
        <v>16.78</v>
      </c>
      <c r="F311" s="20" t="n">
        <v>1.14</v>
      </c>
      <c r="G311" s="20" t="n">
        <v>248.966111111111</v>
      </c>
      <c r="H311" s="19" t="n">
        <v>5.69</v>
      </c>
      <c r="I311" s="19" t="n">
        <v>0</v>
      </c>
      <c r="J311" s="19" t="n">
        <v>0</v>
      </c>
      <c r="K311" s="19" t="n">
        <v>0</v>
      </c>
      <c r="L311" s="19" t="n">
        <v>0.82</v>
      </c>
      <c r="M311" s="19" t="n">
        <v>0.02</v>
      </c>
      <c r="N311" s="19" t="n">
        <v>0.3</v>
      </c>
      <c r="O311" s="19" t="n">
        <v>0</v>
      </c>
      <c r="P311" s="19" t="n">
        <v>0</v>
      </c>
      <c r="Q311" s="19" t="n">
        <v>0.03</v>
      </c>
      <c r="R311" s="19" t="n">
        <v>2.47</v>
      </c>
      <c r="S311" s="19" t="n">
        <v>317.23</v>
      </c>
      <c r="T311" s="19" t="n">
        <v>191.79</v>
      </c>
      <c r="U311" s="19" t="n">
        <v>21.4</v>
      </c>
      <c r="V311" s="19" t="n">
        <v>22.14</v>
      </c>
      <c r="W311" s="19" t="n">
        <v>160.53</v>
      </c>
      <c r="X311" s="19" t="n">
        <v>1.54</v>
      </c>
      <c r="Y311" s="19" t="n">
        <v>27.78</v>
      </c>
      <c r="Z311" s="19" t="n">
        <v>666.67</v>
      </c>
      <c r="AA311" s="19" t="n">
        <v>166.67</v>
      </c>
      <c r="AB311" s="19" t="n">
        <v>0.45</v>
      </c>
      <c r="AC311" s="19" t="n">
        <v>0.07</v>
      </c>
      <c r="AD311" s="19" t="n">
        <v>0.13</v>
      </c>
      <c r="AE311" s="19" t="n">
        <v>6.83</v>
      </c>
      <c r="AF311" s="19" t="n">
        <v>15.51</v>
      </c>
      <c r="AG311" s="19" t="n">
        <v>1.08</v>
      </c>
      <c r="AH311" s="19" t="n">
        <v>0</v>
      </c>
      <c r="AI311" s="19" t="n">
        <v>2.15</v>
      </c>
      <c r="AJ311" s="19" t="n">
        <v>1.75</v>
      </c>
      <c r="AK311" s="19" t="n">
        <v>2.2</v>
      </c>
      <c r="AL311" s="19" t="n">
        <v>1.9</v>
      </c>
      <c r="AM311" s="19" t="n">
        <v>0.45</v>
      </c>
      <c r="AN311" s="19" t="n">
        <v>1.6</v>
      </c>
      <c r="AO311" s="19" t="n">
        <v>0.4</v>
      </c>
      <c r="AP311" s="19" t="n">
        <v>1.55</v>
      </c>
      <c r="AQ311" s="19" t="n">
        <v>2.4</v>
      </c>
      <c r="AR311" s="19" t="n">
        <v>2.06</v>
      </c>
      <c r="AS311" s="19" t="n">
        <v>6.75</v>
      </c>
      <c r="AT311" s="19" t="n">
        <v>0.71</v>
      </c>
      <c r="AU311" s="19" t="n">
        <v>1.45</v>
      </c>
      <c r="AV311" s="19" t="n">
        <v>11.76</v>
      </c>
      <c r="AW311" s="19" t="n">
        <v>0</v>
      </c>
      <c r="AX311" s="19" t="n">
        <v>1.5</v>
      </c>
      <c r="AY311" s="19" t="n">
        <v>1.65</v>
      </c>
      <c r="AZ311" s="19" t="n">
        <v>0.9</v>
      </c>
      <c r="BA311" s="19" t="n">
        <v>0.6</v>
      </c>
      <c r="BB311" s="19" t="n">
        <v>0</v>
      </c>
      <c r="BC311" s="19" t="n">
        <v>0</v>
      </c>
      <c r="BD311" s="19" t="n">
        <v>0</v>
      </c>
      <c r="BE311" s="19" t="n">
        <v>0</v>
      </c>
      <c r="BF311" s="19" t="n">
        <v>0</v>
      </c>
      <c r="BG311" s="19" t="n">
        <v>0</v>
      </c>
      <c r="BH311" s="19" t="n">
        <v>0</v>
      </c>
      <c r="BI311" s="19" t="n">
        <v>0</v>
      </c>
      <c r="BJ311" s="19" t="n">
        <v>0</v>
      </c>
      <c r="BK311" s="19" t="n">
        <v>0</v>
      </c>
      <c r="BL311" s="19" t="n">
        <v>0</v>
      </c>
      <c r="BM311" s="19" t="n">
        <v>0</v>
      </c>
      <c r="BN311" s="19" t="n">
        <v>0</v>
      </c>
      <c r="BO311" s="19" t="n">
        <v>0</v>
      </c>
      <c r="BP311" s="19" t="n">
        <v>0</v>
      </c>
      <c r="BQ311" s="19" t="n">
        <v>0</v>
      </c>
      <c r="BR311" s="19" t="n">
        <v>0</v>
      </c>
      <c r="BS311" s="19" t="n">
        <v>0</v>
      </c>
      <c r="BT311" s="19" t="n">
        <v>0</v>
      </c>
      <c r="BU311" s="19" t="n">
        <v>0</v>
      </c>
      <c r="BV311" s="19" t="n">
        <v>0</v>
      </c>
      <c r="BW311" s="19" t="n">
        <v>0</v>
      </c>
      <c r="BX311" s="19" t="n">
        <v>0</v>
      </c>
      <c r="BY311" s="19" t="n">
        <v>0</v>
      </c>
      <c r="BZ311" s="19" t="n">
        <v>98.97</v>
      </c>
      <c r="CB311" s="19" t="n">
        <v>138.89</v>
      </c>
      <c r="CD311" s="19" t="n">
        <v>0</v>
      </c>
      <c r="CE311" s="19" t="n">
        <v>0</v>
      </c>
      <c r="CF311" s="19" t="n">
        <v>0</v>
      </c>
      <c r="CG311" s="19" t="n">
        <v>0</v>
      </c>
      <c r="CH311" s="19" t="n">
        <v>0</v>
      </c>
      <c r="CI311" s="19" t="n">
        <v>0</v>
      </c>
    </row>
    <row r="312" s="19" customFormat="true" ht="15" hidden="false" customHeight="false" outlineLevel="0" collapsed="false">
      <c r="A312" s="19" t="str">
        <f aca="false">"330"</f>
        <v>330</v>
      </c>
      <c r="B312" s="19" t="s">
        <v>164</v>
      </c>
      <c r="C312" s="20" t="str">
        <f aca="false">"180"</f>
        <v>180</v>
      </c>
      <c r="D312" s="20" t="n">
        <v>16.67</v>
      </c>
      <c r="E312" s="20" t="n">
        <v>5.15</v>
      </c>
      <c r="F312" s="20" t="n">
        <v>47.76</v>
      </c>
      <c r="G312" s="20" t="n">
        <v>289.2793728</v>
      </c>
      <c r="H312" s="19" t="n">
        <v>2.85</v>
      </c>
      <c r="I312" s="19" t="n">
        <v>0.13</v>
      </c>
      <c r="J312" s="19" t="n">
        <v>2.68</v>
      </c>
      <c r="K312" s="19" t="n">
        <v>0</v>
      </c>
      <c r="L312" s="19" t="n">
        <v>3.65</v>
      </c>
      <c r="M312" s="19" t="n">
        <v>35.3</v>
      </c>
      <c r="N312" s="19" t="n">
        <v>8.81</v>
      </c>
      <c r="O312" s="19" t="n">
        <v>0</v>
      </c>
      <c r="P312" s="19" t="n">
        <v>0</v>
      </c>
      <c r="Q312" s="19" t="n">
        <v>0</v>
      </c>
      <c r="R312" s="19" t="n">
        <v>3.33</v>
      </c>
      <c r="S312" s="19" t="n">
        <v>377.25</v>
      </c>
      <c r="T312" s="19" t="n">
        <v>664.49</v>
      </c>
      <c r="U312" s="19" t="n">
        <v>90.88</v>
      </c>
      <c r="V312" s="19" t="n">
        <v>80.6</v>
      </c>
      <c r="W312" s="19" t="n">
        <v>248.72</v>
      </c>
      <c r="X312" s="19" t="n">
        <v>5.14</v>
      </c>
      <c r="Y312" s="19" t="n">
        <v>17.7</v>
      </c>
      <c r="Z312" s="19" t="n">
        <v>22.11</v>
      </c>
      <c r="AA312" s="19" t="n">
        <v>34.38</v>
      </c>
      <c r="AB312" s="19" t="n">
        <v>0.65</v>
      </c>
      <c r="AC312" s="19" t="n">
        <v>0.5</v>
      </c>
      <c r="AD312" s="19" t="n">
        <v>0.11</v>
      </c>
      <c r="AE312" s="19" t="n">
        <v>1.52</v>
      </c>
      <c r="AF312" s="19" t="n">
        <v>5.63</v>
      </c>
      <c r="AG312" s="19" t="n">
        <v>0</v>
      </c>
      <c r="AH312" s="19" t="n">
        <v>0</v>
      </c>
      <c r="AI312" s="19" t="n">
        <v>821.5</v>
      </c>
      <c r="AJ312" s="19" t="n">
        <v>886.43</v>
      </c>
      <c r="AK312" s="19" t="n">
        <v>1342.27</v>
      </c>
      <c r="AL312" s="19" t="n">
        <v>1260.16</v>
      </c>
      <c r="AM312" s="19" t="n">
        <v>167.01</v>
      </c>
      <c r="AN312" s="19" t="n">
        <v>683.62</v>
      </c>
      <c r="AO312" s="19" t="n">
        <v>212.43</v>
      </c>
      <c r="AP312" s="19" t="n">
        <v>821.5</v>
      </c>
      <c r="AQ312" s="19" t="n">
        <v>740.1</v>
      </c>
      <c r="AR312" s="19" t="n">
        <v>1313.2</v>
      </c>
      <c r="AS312" s="19" t="n">
        <v>1810.37</v>
      </c>
      <c r="AT312" s="19" t="n">
        <v>374.63</v>
      </c>
      <c r="AU312" s="19" t="n">
        <v>772.26</v>
      </c>
      <c r="AV312" s="19" t="n">
        <v>2581.17</v>
      </c>
      <c r="AW312" s="19" t="n">
        <v>0</v>
      </c>
      <c r="AX312" s="19" t="n">
        <v>537.44</v>
      </c>
      <c r="AY312" s="19" t="n">
        <v>681.38</v>
      </c>
      <c r="AZ312" s="19" t="n">
        <v>561.61</v>
      </c>
      <c r="BA312" s="19" t="n">
        <v>203.32</v>
      </c>
      <c r="BB312" s="19" t="n">
        <v>0.16</v>
      </c>
      <c r="BC312" s="19" t="n">
        <v>0.04</v>
      </c>
      <c r="BD312" s="19" t="n">
        <v>0.03</v>
      </c>
      <c r="BE312" s="19" t="n">
        <v>0.08</v>
      </c>
      <c r="BF312" s="19" t="n">
        <v>0.11</v>
      </c>
      <c r="BG312" s="19" t="n">
        <v>0.34</v>
      </c>
      <c r="BH312" s="19" t="n">
        <v>0</v>
      </c>
      <c r="BI312" s="19" t="n">
        <v>1.23</v>
      </c>
      <c r="BJ312" s="19" t="n">
        <v>0</v>
      </c>
      <c r="BK312" s="19" t="n">
        <v>0.36</v>
      </c>
      <c r="BL312" s="19" t="n">
        <v>0.01</v>
      </c>
      <c r="BM312" s="19" t="n">
        <v>0</v>
      </c>
      <c r="BN312" s="19" t="n">
        <v>0</v>
      </c>
      <c r="BO312" s="19" t="n">
        <v>0</v>
      </c>
      <c r="BP312" s="19" t="n">
        <v>0.13</v>
      </c>
      <c r="BQ312" s="19" t="n">
        <v>1.27</v>
      </c>
      <c r="BR312" s="19" t="n">
        <v>0</v>
      </c>
      <c r="BS312" s="19" t="n">
        <v>0</v>
      </c>
      <c r="BT312" s="19" t="n">
        <v>0.83</v>
      </c>
      <c r="BU312" s="19" t="n">
        <v>0.09</v>
      </c>
      <c r="BV312" s="19" t="n">
        <v>0</v>
      </c>
      <c r="BW312" s="19" t="n">
        <v>0</v>
      </c>
      <c r="BX312" s="19" t="n">
        <v>0</v>
      </c>
      <c r="BY312" s="19" t="n">
        <v>0</v>
      </c>
      <c r="BZ312" s="19" t="n">
        <v>12.9</v>
      </c>
      <c r="CB312" s="19" t="n">
        <v>21.39</v>
      </c>
      <c r="CD312" s="19" t="n">
        <v>0</v>
      </c>
      <c r="CE312" s="19" t="n">
        <v>0</v>
      </c>
      <c r="CF312" s="19" t="n">
        <v>0</v>
      </c>
      <c r="CG312" s="19" t="n">
        <v>0</v>
      </c>
      <c r="CH312" s="19" t="n">
        <v>0</v>
      </c>
      <c r="CI312" s="19" t="n">
        <v>0</v>
      </c>
    </row>
    <row r="313" s="19" customFormat="true" ht="15" hidden="false" customHeight="false" outlineLevel="0" collapsed="false">
      <c r="A313" s="19" t="str">
        <f aca="false">"705 "</f>
        <v>705 </v>
      </c>
      <c r="B313" s="19" t="s">
        <v>165</v>
      </c>
      <c r="C313" s="20" t="str">
        <f aca="false">"200"</f>
        <v>200</v>
      </c>
      <c r="D313" s="20" t="n">
        <v>0.65</v>
      </c>
      <c r="E313" s="20" t="n">
        <v>0.27</v>
      </c>
      <c r="F313" s="20" t="n">
        <v>20.01</v>
      </c>
      <c r="G313" s="20" t="n">
        <v>76.8416</v>
      </c>
      <c r="H313" s="19" t="n">
        <v>0.04</v>
      </c>
      <c r="I313" s="19" t="n">
        <v>0</v>
      </c>
      <c r="J313" s="19" t="n">
        <v>0</v>
      </c>
      <c r="K313" s="19" t="n">
        <v>0</v>
      </c>
      <c r="L313" s="19" t="n">
        <v>14.72</v>
      </c>
      <c r="M313" s="19" t="n">
        <v>1.12</v>
      </c>
      <c r="N313" s="19" t="n">
        <v>4.18</v>
      </c>
      <c r="O313" s="19" t="n">
        <v>0</v>
      </c>
      <c r="P313" s="19" t="n">
        <v>0</v>
      </c>
      <c r="Q313" s="19" t="n">
        <v>1</v>
      </c>
      <c r="R313" s="19" t="n">
        <v>0.95</v>
      </c>
      <c r="S313" s="19" t="n">
        <v>1.73</v>
      </c>
      <c r="T313" s="19" t="n">
        <v>8.24</v>
      </c>
      <c r="U313" s="19" t="n">
        <v>11.07</v>
      </c>
      <c r="V313" s="19" t="n">
        <v>3.06</v>
      </c>
      <c r="W313" s="19" t="n">
        <v>3.06</v>
      </c>
      <c r="X313" s="19" t="n">
        <v>0.57</v>
      </c>
      <c r="Y313" s="19" t="n">
        <v>0</v>
      </c>
      <c r="Z313" s="19" t="n">
        <v>833</v>
      </c>
      <c r="AA313" s="19" t="n">
        <v>163.4</v>
      </c>
      <c r="AB313" s="19" t="n">
        <v>0.76</v>
      </c>
      <c r="AC313" s="19" t="n">
        <v>0.01</v>
      </c>
      <c r="AD313" s="19" t="n">
        <v>0.05</v>
      </c>
      <c r="AE313" s="19" t="n">
        <v>0.18</v>
      </c>
      <c r="AF313" s="19" t="n">
        <v>0.28</v>
      </c>
      <c r="AG313" s="19" t="n">
        <v>40</v>
      </c>
      <c r="AH313" s="19" t="n">
        <v>0</v>
      </c>
      <c r="AI313" s="19" t="n">
        <v>0</v>
      </c>
      <c r="AJ313" s="19" t="n">
        <v>0</v>
      </c>
      <c r="AK313" s="19" t="n">
        <v>0</v>
      </c>
      <c r="AL313" s="19" t="n">
        <v>0</v>
      </c>
      <c r="AM313" s="19" t="n">
        <v>0</v>
      </c>
      <c r="AN313" s="19" t="n">
        <v>0</v>
      </c>
      <c r="AO313" s="19" t="n">
        <v>0</v>
      </c>
      <c r="AP313" s="19" t="n">
        <v>0</v>
      </c>
      <c r="AQ313" s="19" t="n">
        <v>0</v>
      </c>
      <c r="AR313" s="19" t="n">
        <v>0</v>
      </c>
      <c r="AS313" s="19" t="n">
        <v>0</v>
      </c>
      <c r="AT313" s="19" t="n">
        <v>0</v>
      </c>
      <c r="AU313" s="19" t="n">
        <v>0</v>
      </c>
      <c r="AV313" s="19" t="n">
        <v>0</v>
      </c>
      <c r="AW313" s="19" t="n">
        <v>0</v>
      </c>
      <c r="AX313" s="19" t="n">
        <v>0</v>
      </c>
      <c r="AY313" s="19" t="n">
        <v>0</v>
      </c>
      <c r="AZ313" s="19" t="n">
        <v>0</v>
      </c>
      <c r="BA313" s="19" t="n">
        <v>0</v>
      </c>
      <c r="BB313" s="19" t="n">
        <v>0</v>
      </c>
      <c r="BC313" s="19" t="n">
        <v>0</v>
      </c>
      <c r="BD313" s="19" t="n">
        <v>0</v>
      </c>
      <c r="BE313" s="19" t="n">
        <v>0</v>
      </c>
      <c r="BF313" s="19" t="n">
        <v>0</v>
      </c>
      <c r="BG313" s="19" t="n">
        <v>0</v>
      </c>
      <c r="BH313" s="19" t="n">
        <v>0</v>
      </c>
      <c r="BI313" s="19" t="n">
        <v>0</v>
      </c>
      <c r="BJ313" s="19" t="n">
        <v>0</v>
      </c>
      <c r="BK313" s="19" t="n">
        <v>0</v>
      </c>
      <c r="BL313" s="19" t="n">
        <v>0</v>
      </c>
      <c r="BM313" s="19" t="n">
        <v>0</v>
      </c>
      <c r="BN313" s="19" t="n">
        <v>0</v>
      </c>
      <c r="BO313" s="19" t="n">
        <v>0</v>
      </c>
      <c r="BP313" s="19" t="n">
        <v>0</v>
      </c>
      <c r="BQ313" s="19" t="n">
        <v>0</v>
      </c>
      <c r="BR313" s="19" t="n">
        <v>0</v>
      </c>
      <c r="BS313" s="19" t="n">
        <v>0</v>
      </c>
      <c r="BT313" s="19" t="n">
        <v>0</v>
      </c>
      <c r="BU313" s="19" t="n">
        <v>0</v>
      </c>
      <c r="BV313" s="19" t="n">
        <v>0</v>
      </c>
      <c r="BW313" s="19" t="n">
        <v>0</v>
      </c>
      <c r="BX313" s="19" t="n">
        <v>0</v>
      </c>
      <c r="BY313" s="19" t="n">
        <v>0</v>
      </c>
      <c r="BZ313" s="19" t="n">
        <v>202.81</v>
      </c>
      <c r="CB313" s="19" t="n">
        <v>138.83</v>
      </c>
      <c r="CD313" s="19" t="n">
        <v>0</v>
      </c>
      <c r="CE313" s="19" t="n">
        <v>0</v>
      </c>
      <c r="CF313" s="19" t="n">
        <v>0</v>
      </c>
      <c r="CG313" s="19" t="n">
        <v>0</v>
      </c>
      <c r="CH313" s="19" t="n">
        <v>0</v>
      </c>
      <c r="CI313" s="19" t="n">
        <v>0</v>
      </c>
    </row>
    <row r="314" s="19" customFormat="true" ht="15" hidden="false" customHeight="false" outlineLevel="0" collapsed="false">
      <c r="B314" s="19" t="s">
        <v>95</v>
      </c>
      <c r="C314" s="20" t="str">
        <f aca="false">"70"</f>
        <v>70</v>
      </c>
      <c r="D314" s="20" t="n">
        <v>4.53</v>
      </c>
      <c r="E314" s="20" t="n">
        <v>0.82</v>
      </c>
      <c r="F314" s="20" t="n">
        <v>28.61</v>
      </c>
      <c r="G314" s="20" t="n">
        <v>132.65868</v>
      </c>
      <c r="H314" s="19" t="n">
        <v>0.14</v>
      </c>
      <c r="I314" s="19" t="n">
        <v>0</v>
      </c>
      <c r="J314" s="19" t="n">
        <v>0</v>
      </c>
      <c r="K314" s="19" t="n">
        <v>0</v>
      </c>
      <c r="L314" s="19" t="n">
        <v>0.82</v>
      </c>
      <c r="M314" s="19" t="n">
        <v>22.09</v>
      </c>
      <c r="N314" s="19" t="n">
        <v>5.69</v>
      </c>
      <c r="O314" s="19" t="n">
        <v>0</v>
      </c>
      <c r="P314" s="19" t="n">
        <v>0</v>
      </c>
      <c r="Q314" s="19" t="n">
        <v>0.69</v>
      </c>
      <c r="R314" s="19" t="n">
        <v>1.72</v>
      </c>
      <c r="S314" s="19" t="n">
        <v>418.46</v>
      </c>
      <c r="T314" s="19" t="n">
        <v>168.07</v>
      </c>
      <c r="U314" s="19" t="n">
        <v>24.01</v>
      </c>
      <c r="V314" s="19" t="n">
        <v>32.24</v>
      </c>
      <c r="W314" s="19" t="n">
        <v>108.39</v>
      </c>
      <c r="X314" s="19" t="n">
        <v>2.68</v>
      </c>
      <c r="Y314" s="19" t="n">
        <v>0</v>
      </c>
      <c r="Z314" s="19" t="n">
        <v>3.43</v>
      </c>
      <c r="AA314" s="19" t="n">
        <v>0.7</v>
      </c>
      <c r="AB314" s="19" t="n">
        <v>0.98</v>
      </c>
      <c r="AC314" s="19" t="n">
        <v>0.12</v>
      </c>
      <c r="AD314" s="19" t="n">
        <v>0.05</v>
      </c>
      <c r="AE314" s="19" t="n">
        <v>0.48</v>
      </c>
      <c r="AF314" s="19" t="n">
        <v>1.4</v>
      </c>
      <c r="AG314" s="19" t="n">
        <v>0</v>
      </c>
      <c r="AH314" s="19" t="n">
        <v>0</v>
      </c>
      <c r="AI314" s="19" t="n">
        <v>220.89</v>
      </c>
      <c r="AJ314" s="19" t="n">
        <v>170.13</v>
      </c>
      <c r="AK314" s="19" t="n">
        <v>292.92</v>
      </c>
      <c r="AL314" s="19" t="n">
        <v>152.98</v>
      </c>
      <c r="AM314" s="19" t="n">
        <v>63.8</v>
      </c>
      <c r="AN314" s="19" t="n">
        <v>135.83</v>
      </c>
      <c r="AO314" s="19" t="n">
        <v>54.88</v>
      </c>
      <c r="AP314" s="19" t="n">
        <v>254.51</v>
      </c>
      <c r="AQ314" s="19" t="n">
        <v>203.74</v>
      </c>
      <c r="AR314" s="19" t="n">
        <v>199.63</v>
      </c>
      <c r="AS314" s="19" t="n">
        <v>318.3</v>
      </c>
      <c r="AT314" s="19" t="n">
        <v>85.06</v>
      </c>
      <c r="AU314" s="19" t="n">
        <v>212.66</v>
      </c>
      <c r="AV314" s="19" t="n">
        <v>1048.89</v>
      </c>
      <c r="AW314" s="19" t="n">
        <v>0</v>
      </c>
      <c r="AX314" s="19" t="n">
        <v>360.84</v>
      </c>
      <c r="AY314" s="19" t="n">
        <v>199.63</v>
      </c>
      <c r="AZ314" s="19" t="n">
        <v>123.48</v>
      </c>
      <c r="BA314" s="19" t="n">
        <v>89.18</v>
      </c>
      <c r="BB314" s="19" t="n">
        <v>0</v>
      </c>
      <c r="BC314" s="19" t="n">
        <v>0</v>
      </c>
      <c r="BD314" s="19" t="n">
        <v>0</v>
      </c>
      <c r="BE314" s="19" t="n">
        <v>0</v>
      </c>
      <c r="BF314" s="19" t="n">
        <v>0</v>
      </c>
      <c r="BG314" s="19" t="n">
        <v>0</v>
      </c>
      <c r="BH314" s="19" t="n">
        <v>0</v>
      </c>
      <c r="BI314" s="19" t="n">
        <v>0.1</v>
      </c>
      <c r="BJ314" s="19" t="n">
        <v>0</v>
      </c>
      <c r="BK314" s="19" t="n">
        <v>0.01</v>
      </c>
      <c r="BL314" s="19" t="n">
        <v>0.01</v>
      </c>
      <c r="BM314" s="19" t="n">
        <v>0</v>
      </c>
      <c r="BN314" s="19" t="n">
        <v>0</v>
      </c>
      <c r="BO314" s="19" t="n">
        <v>0</v>
      </c>
      <c r="BP314" s="19" t="n">
        <v>0.01</v>
      </c>
      <c r="BQ314" s="19" t="n">
        <v>0.08</v>
      </c>
      <c r="BR314" s="19" t="n">
        <v>0</v>
      </c>
      <c r="BS314" s="19" t="n">
        <v>0</v>
      </c>
      <c r="BT314" s="19" t="n">
        <v>0.33</v>
      </c>
      <c r="BU314" s="19" t="n">
        <v>0.05</v>
      </c>
      <c r="BV314" s="19" t="n">
        <v>0</v>
      </c>
      <c r="BW314" s="19" t="n">
        <v>0</v>
      </c>
      <c r="BX314" s="19" t="n">
        <v>0</v>
      </c>
      <c r="BY314" s="19" t="n">
        <v>0</v>
      </c>
      <c r="BZ314" s="19" t="n">
        <v>32.9</v>
      </c>
      <c r="CB314" s="19" t="n">
        <v>0.57</v>
      </c>
      <c r="CD314" s="19" t="n">
        <v>0</v>
      </c>
      <c r="CE314" s="19" t="n">
        <v>0</v>
      </c>
      <c r="CF314" s="19" t="n">
        <v>0</v>
      </c>
      <c r="CG314" s="19" t="n">
        <v>0</v>
      </c>
      <c r="CH314" s="19" t="n">
        <v>0</v>
      </c>
      <c r="CI314" s="19" t="n">
        <v>0</v>
      </c>
    </row>
    <row r="315" s="21" customFormat="true" ht="15" hidden="false" customHeight="false" outlineLevel="0" collapsed="false">
      <c r="A315" s="21" t="str">
        <f aca="false">"-"</f>
        <v>-</v>
      </c>
      <c r="B315" s="21" t="s">
        <v>87</v>
      </c>
      <c r="C315" s="22" t="str">
        <f aca="false">"50"</f>
        <v>50</v>
      </c>
      <c r="D315" s="22" t="n">
        <v>3.31</v>
      </c>
      <c r="E315" s="22" t="n">
        <v>0.33</v>
      </c>
      <c r="F315" s="22" t="n">
        <v>23.45</v>
      </c>
      <c r="G315" s="22" t="n">
        <v>111.9505</v>
      </c>
      <c r="H315" s="21" t="n">
        <v>0</v>
      </c>
      <c r="I315" s="21" t="n">
        <v>0</v>
      </c>
      <c r="J315" s="21" t="n">
        <v>0</v>
      </c>
      <c r="K315" s="21" t="n">
        <v>0</v>
      </c>
      <c r="L315" s="21" t="n">
        <v>0.55</v>
      </c>
      <c r="M315" s="21" t="n">
        <v>22.8</v>
      </c>
      <c r="N315" s="21" t="n">
        <v>0.1</v>
      </c>
      <c r="O315" s="21" t="n">
        <v>0</v>
      </c>
      <c r="P315" s="21" t="n">
        <v>0</v>
      </c>
      <c r="Q315" s="21" t="n">
        <v>0</v>
      </c>
      <c r="R315" s="21" t="n">
        <v>0.9</v>
      </c>
      <c r="S315" s="21" t="n">
        <v>0</v>
      </c>
      <c r="T315" s="21" t="n">
        <v>0</v>
      </c>
      <c r="U315" s="21" t="n">
        <v>0</v>
      </c>
      <c r="V315" s="21" t="n">
        <v>0</v>
      </c>
      <c r="W315" s="21" t="n">
        <v>0</v>
      </c>
      <c r="X315" s="21" t="n">
        <v>0</v>
      </c>
      <c r="Y315" s="21" t="n">
        <v>0</v>
      </c>
      <c r="Z315" s="21" t="n">
        <v>0</v>
      </c>
      <c r="AA315" s="21" t="n">
        <v>0</v>
      </c>
      <c r="AB315" s="21" t="n">
        <v>0</v>
      </c>
      <c r="AC315" s="21" t="n">
        <v>0</v>
      </c>
      <c r="AD315" s="21" t="n">
        <v>0</v>
      </c>
      <c r="AE315" s="21" t="n">
        <v>0</v>
      </c>
      <c r="AF315" s="21" t="n">
        <v>0</v>
      </c>
      <c r="AG315" s="21" t="n">
        <v>0</v>
      </c>
      <c r="AH315" s="21" t="n">
        <v>0</v>
      </c>
      <c r="AI315" s="21" t="n">
        <v>159.65</v>
      </c>
      <c r="AJ315" s="21" t="n">
        <v>166.17</v>
      </c>
      <c r="AK315" s="21" t="n">
        <v>254.48</v>
      </c>
      <c r="AL315" s="21" t="n">
        <v>84.39</v>
      </c>
      <c r="AM315" s="21" t="n">
        <v>50.03</v>
      </c>
      <c r="AN315" s="21" t="n">
        <v>100.05</v>
      </c>
      <c r="AO315" s="21" t="n">
        <v>37.85</v>
      </c>
      <c r="AP315" s="21" t="n">
        <v>180.96</v>
      </c>
      <c r="AQ315" s="21" t="n">
        <v>112.23</v>
      </c>
      <c r="AR315" s="21" t="n">
        <v>156.6</v>
      </c>
      <c r="AS315" s="21" t="n">
        <v>129.2</v>
      </c>
      <c r="AT315" s="21" t="n">
        <v>67.86</v>
      </c>
      <c r="AU315" s="21" t="n">
        <v>120.06</v>
      </c>
      <c r="AV315" s="21" t="n">
        <v>1003.98</v>
      </c>
      <c r="AW315" s="21" t="n">
        <v>0</v>
      </c>
      <c r="AX315" s="21" t="n">
        <v>327.12</v>
      </c>
      <c r="AY315" s="21" t="n">
        <v>142.25</v>
      </c>
      <c r="AZ315" s="21" t="n">
        <v>94.4</v>
      </c>
      <c r="BA315" s="21" t="n">
        <v>74.82</v>
      </c>
      <c r="BB315" s="21" t="n">
        <v>0</v>
      </c>
      <c r="BC315" s="21" t="n">
        <v>0</v>
      </c>
      <c r="BD315" s="21" t="n">
        <v>0</v>
      </c>
      <c r="BE315" s="21" t="n">
        <v>0</v>
      </c>
      <c r="BF315" s="21" t="n">
        <v>0</v>
      </c>
      <c r="BG315" s="21" t="n">
        <v>0</v>
      </c>
      <c r="BH315" s="21" t="n">
        <v>0</v>
      </c>
      <c r="BI315" s="21" t="n">
        <v>0.04</v>
      </c>
      <c r="BJ315" s="21" t="n">
        <v>0</v>
      </c>
      <c r="BK315" s="21" t="n">
        <v>0</v>
      </c>
      <c r="BL315" s="21" t="n">
        <v>0</v>
      </c>
      <c r="BM315" s="21" t="n">
        <v>0</v>
      </c>
      <c r="BN315" s="21" t="n">
        <v>0</v>
      </c>
      <c r="BO315" s="21" t="n">
        <v>0</v>
      </c>
      <c r="BP315" s="21" t="n">
        <v>0</v>
      </c>
      <c r="BQ315" s="21" t="n">
        <v>0.03</v>
      </c>
      <c r="BR315" s="21" t="n">
        <v>0</v>
      </c>
      <c r="BS315" s="21" t="n">
        <v>0</v>
      </c>
      <c r="BT315" s="21" t="n">
        <v>0.14</v>
      </c>
      <c r="BU315" s="21" t="n">
        <v>0.01</v>
      </c>
      <c r="BV315" s="21" t="n">
        <v>0</v>
      </c>
      <c r="BW315" s="21" t="n">
        <v>0</v>
      </c>
      <c r="BX315" s="21" t="n">
        <v>0</v>
      </c>
      <c r="BY315" s="21" t="n">
        <v>0</v>
      </c>
      <c r="BZ315" s="21" t="n">
        <v>19.55</v>
      </c>
      <c r="CB315" s="21" t="n">
        <v>0</v>
      </c>
      <c r="CD315" s="21" t="n">
        <v>0</v>
      </c>
      <c r="CE315" s="21" t="n">
        <v>0</v>
      </c>
      <c r="CF315" s="21" t="n">
        <v>0</v>
      </c>
      <c r="CG315" s="21" t="n">
        <v>0</v>
      </c>
      <c r="CH315" s="21" t="n">
        <v>0</v>
      </c>
      <c r="CI315" s="21" t="n">
        <v>0</v>
      </c>
    </row>
    <row r="316" s="23" customFormat="true" ht="14.25" hidden="false" customHeight="false" outlineLevel="0" collapsed="false">
      <c r="B316" s="23" t="s">
        <v>96</v>
      </c>
      <c r="C316" s="24"/>
      <c r="D316" s="24" t="n">
        <v>56.35</v>
      </c>
      <c r="E316" s="24" t="n">
        <v>40.52</v>
      </c>
      <c r="F316" s="24" t="n">
        <v>152.77</v>
      </c>
      <c r="G316" s="24" t="n">
        <v>1166.48</v>
      </c>
      <c r="H316" s="23" t="n">
        <v>14.3</v>
      </c>
      <c r="I316" s="23" t="n">
        <v>6.75</v>
      </c>
      <c r="J316" s="23" t="n">
        <v>5.61</v>
      </c>
      <c r="K316" s="23" t="n">
        <v>0</v>
      </c>
      <c r="L316" s="23" t="n">
        <v>28.57</v>
      </c>
      <c r="M316" s="23" t="n">
        <v>101.45</v>
      </c>
      <c r="N316" s="23" t="n">
        <v>22.75</v>
      </c>
      <c r="O316" s="23" t="n">
        <v>0</v>
      </c>
      <c r="P316" s="23" t="n">
        <v>0</v>
      </c>
      <c r="Q316" s="23" t="n">
        <v>2.11</v>
      </c>
      <c r="R316" s="23" t="n">
        <v>12.04</v>
      </c>
      <c r="S316" s="23" t="n">
        <v>1411.88</v>
      </c>
      <c r="T316" s="23" t="n">
        <v>1579.47</v>
      </c>
      <c r="U316" s="23" t="n">
        <v>286.33</v>
      </c>
      <c r="V316" s="23" t="n">
        <v>178.44</v>
      </c>
      <c r="W316" s="23" t="n">
        <v>674.75</v>
      </c>
      <c r="X316" s="23" t="n">
        <v>12.01</v>
      </c>
      <c r="Y316" s="23" t="n">
        <v>111.23</v>
      </c>
      <c r="Z316" s="23" t="n">
        <v>2675.27</v>
      </c>
      <c r="AA316" s="23" t="n">
        <v>645.72</v>
      </c>
      <c r="AB316" s="23" t="n">
        <v>7.89</v>
      </c>
      <c r="AC316" s="23" t="n">
        <v>0.82</v>
      </c>
      <c r="AD316" s="23" t="n">
        <v>0.46</v>
      </c>
      <c r="AE316" s="23" t="n">
        <v>10.02</v>
      </c>
      <c r="AF316" s="23" t="n">
        <v>25.68</v>
      </c>
      <c r="AG316" s="23" t="n">
        <v>47.89</v>
      </c>
      <c r="AH316" s="23" t="n">
        <v>0</v>
      </c>
      <c r="AI316" s="23" t="n">
        <v>1515.16</v>
      </c>
      <c r="AJ316" s="23" t="n">
        <v>1503.58</v>
      </c>
      <c r="AK316" s="23" t="n">
        <v>2374.12</v>
      </c>
      <c r="AL316" s="23" t="n">
        <v>1848.81</v>
      </c>
      <c r="AM316" s="23" t="n">
        <v>428.89</v>
      </c>
      <c r="AN316" s="23" t="n">
        <v>1177.9</v>
      </c>
      <c r="AO316" s="23" t="n">
        <v>424.02</v>
      </c>
      <c r="AP316" s="23" t="n">
        <v>1562.91</v>
      </c>
      <c r="AQ316" s="23" t="n">
        <v>1291.96</v>
      </c>
      <c r="AR316" s="23" t="n">
        <v>2004.4</v>
      </c>
      <c r="AS316" s="23" t="n">
        <v>2888.06</v>
      </c>
      <c r="AT316" s="23" t="n">
        <v>842.55</v>
      </c>
      <c r="AU316" s="23" t="n">
        <v>1289.97</v>
      </c>
      <c r="AV316" s="23" t="n">
        <v>6155.57</v>
      </c>
      <c r="AW316" s="23" t="n">
        <v>0.73</v>
      </c>
      <c r="AX316" s="23" t="n">
        <v>1740.29</v>
      </c>
      <c r="AY316" s="23" t="n">
        <v>1365.28</v>
      </c>
      <c r="AZ316" s="23" t="n">
        <v>1033.31</v>
      </c>
      <c r="BA316" s="23" t="n">
        <v>446.3</v>
      </c>
      <c r="BB316" s="23" t="n">
        <v>0.35</v>
      </c>
      <c r="BC316" s="23" t="n">
        <v>0.08</v>
      </c>
      <c r="BD316" s="23" t="n">
        <v>0.07</v>
      </c>
      <c r="BE316" s="23" t="n">
        <v>0.18</v>
      </c>
      <c r="BF316" s="23" t="n">
        <v>0.23</v>
      </c>
      <c r="BG316" s="23" t="n">
        <v>0.73</v>
      </c>
      <c r="BH316" s="23" t="n">
        <v>0</v>
      </c>
      <c r="BI316" s="23" t="n">
        <v>3.24</v>
      </c>
      <c r="BJ316" s="23" t="n">
        <v>0</v>
      </c>
      <c r="BK316" s="23" t="n">
        <v>1.14</v>
      </c>
      <c r="BL316" s="23" t="n">
        <v>0.05</v>
      </c>
      <c r="BM316" s="23" t="n">
        <v>0.07</v>
      </c>
      <c r="BN316" s="23" t="n">
        <v>0</v>
      </c>
      <c r="BO316" s="23" t="n">
        <v>0</v>
      </c>
      <c r="BP316" s="23" t="n">
        <v>0.28</v>
      </c>
      <c r="BQ316" s="23" t="n">
        <v>4.99</v>
      </c>
      <c r="BR316" s="23" t="n">
        <v>0</v>
      </c>
      <c r="BS316" s="23" t="n">
        <v>0</v>
      </c>
      <c r="BT316" s="23" t="n">
        <v>7.11</v>
      </c>
      <c r="BU316" s="23" t="n">
        <v>0.17</v>
      </c>
      <c r="BV316" s="23" t="n">
        <v>0</v>
      </c>
      <c r="BW316" s="23" t="n">
        <v>0</v>
      </c>
      <c r="BX316" s="23" t="n">
        <v>0</v>
      </c>
      <c r="BY316" s="23" t="n">
        <v>0</v>
      </c>
      <c r="BZ316" s="23" t="n">
        <v>689.38</v>
      </c>
      <c r="CA316" s="23" t="n">
        <f aca="false">$G$316/$G$317*100</f>
        <v>65.7508920066062</v>
      </c>
      <c r="CB316" s="23" t="n">
        <v>557.11</v>
      </c>
      <c r="CD316" s="23" t="n">
        <v>0</v>
      </c>
      <c r="CE316" s="23" t="n">
        <v>0</v>
      </c>
      <c r="CF316" s="23" t="n">
        <v>0</v>
      </c>
      <c r="CG316" s="23" t="n">
        <v>0</v>
      </c>
      <c r="CH316" s="23" t="n">
        <v>0</v>
      </c>
      <c r="CI316" s="23" t="n">
        <v>0</v>
      </c>
    </row>
    <row r="317" s="23" customFormat="true" ht="14.25" hidden="false" customHeight="false" outlineLevel="0" collapsed="false">
      <c r="B317" s="23" t="s">
        <v>97</v>
      </c>
      <c r="C317" s="24"/>
      <c r="D317" s="24" t="n">
        <v>81.63</v>
      </c>
      <c r="E317" s="24" t="n">
        <v>58.69</v>
      </c>
      <c r="F317" s="24" t="n">
        <v>238.71</v>
      </c>
      <c r="G317" s="24" t="n">
        <v>1774.09</v>
      </c>
      <c r="H317" s="23" t="n">
        <v>23.02</v>
      </c>
      <c r="I317" s="23" t="n">
        <v>8.5</v>
      </c>
      <c r="J317" s="23" t="n">
        <v>5.61</v>
      </c>
      <c r="K317" s="23" t="n">
        <v>0</v>
      </c>
      <c r="L317" s="23" t="n">
        <v>42.05</v>
      </c>
      <c r="M317" s="23" t="n">
        <v>171.27</v>
      </c>
      <c r="N317" s="23" t="n">
        <v>25.39</v>
      </c>
      <c r="O317" s="23" t="n">
        <v>0</v>
      </c>
      <c r="P317" s="23" t="n">
        <v>0</v>
      </c>
      <c r="Q317" s="23" t="n">
        <v>2.21</v>
      </c>
      <c r="R317" s="23" t="n">
        <v>14.83</v>
      </c>
      <c r="S317" s="23" t="n">
        <v>1509.4</v>
      </c>
      <c r="T317" s="23" t="n">
        <v>2461.95</v>
      </c>
      <c r="U317" s="23" t="n">
        <v>387.15</v>
      </c>
      <c r="V317" s="23" t="n">
        <v>258.68</v>
      </c>
      <c r="W317" s="23" t="n">
        <v>925.84</v>
      </c>
      <c r="X317" s="23" t="n">
        <v>15.98</v>
      </c>
      <c r="Y317" s="23" t="n">
        <v>129.01</v>
      </c>
      <c r="Z317" s="23" t="n">
        <v>2922.91</v>
      </c>
      <c r="AA317" s="23" t="n">
        <v>722.25</v>
      </c>
      <c r="AB317" s="23" t="n">
        <v>10.84</v>
      </c>
      <c r="AC317" s="23" t="n">
        <v>0.98</v>
      </c>
      <c r="AD317" s="23" t="n">
        <v>0.65</v>
      </c>
      <c r="AE317" s="23" t="n">
        <v>14.33</v>
      </c>
      <c r="AF317" s="23" t="n">
        <v>34.97</v>
      </c>
      <c r="AG317" s="23" t="n">
        <v>65.28</v>
      </c>
      <c r="AH317" s="23" t="n">
        <v>0</v>
      </c>
      <c r="AI317" s="23" t="n">
        <v>2795.19</v>
      </c>
      <c r="AJ317" s="23" t="n">
        <v>2582.37</v>
      </c>
      <c r="AK317" s="23" t="n">
        <v>4334.08</v>
      </c>
      <c r="AL317" s="23" t="n">
        <v>3332.57</v>
      </c>
      <c r="AM317" s="23" t="n">
        <v>941.34</v>
      </c>
      <c r="AN317" s="23" t="n">
        <v>2204.07</v>
      </c>
      <c r="AO317" s="23" t="n">
        <v>699.79</v>
      </c>
      <c r="AP317" s="23" t="n">
        <v>2733.7</v>
      </c>
      <c r="AQ317" s="23" t="n">
        <v>2511.2</v>
      </c>
      <c r="AR317" s="23" t="n">
        <v>3415.56</v>
      </c>
      <c r="AS317" s="23" t="n">
        <v>4755.05</v>
      </c>
      <c r="AT317" s="23" t="n">
        <v>1606.9</v>
      </c>
      <c r="AU317" s="23" t="n">
        <v>2383.74</v>
      </c>
      <c r="AV317" s="23" t="n">
        <v>11877.15</v>
      </c>
      <c r="AW317" s="23" t="n">
        <v>216.61</v>
      </c>
      <c r="AX317" s="23" t="n">
        <v>3477.16</v>
      </c>
      <c r="AY317" s="23" t="n">
        <v>2581.9</v>
      </c>
      <c r="AZ317" s="23" t="n">
        <v>1833.33</v>
      </c>
      <c r="BA317" s="23" t="n">
        <v>894.52</v>
      </c>
      <c r="BB317" s="23" t="n">
        <v>0.51</v>
      </c>
      <c r="BC317" s="23" t="n">
        <v>0.11</v>
      </c>
      <c r="BD317" s="23" t="n">
        <v>0.1</v>
      </c>
      <c r="BE317" s="23" t="n">
        <v>0.26</v>
      </c>
      <c r="BF317" s="23" t="n">
        <v>0.33</v>
      </c>
      <c r="BG317" s="23" t="n">
        <v>1.07</v>
      </c>
      <c r="BH317" s="23" t="n">
        <v>0</v>
      </c>
      <c r="BI317" s="23" t="n">
        <v>4.68</v>
      </c>
      <c r="BJ317" s="23" t="n">
        <v>0</v>
      </c>
      <c r="BK317" s="23" t="n">
        <v>1.58</v>
      </c>
      <c r="BL317" s="23" t="n">
        <v>0.06</v>
      </c>
      <c r="BM317" s="23" t="n">
        <v>0.08</v>
      </c>
      <c r="BN317" s="23" t="n">
        <v>0</v>
      </c>
      <c r="BO317" s="23" t="n">
        <v>0.04</v>
      </c>
      <c r="BP317" s="23" t="n">
        <v>0.43</v>
      </c>
      <c r="BQ317" s="23" t="n">
        <v>6.62</v>
      </c>
      <c r="BR317" s="23" t="n">
        <v>0</v>
      </c>
      <c r="BS317" s="23" t="n">
        <v>0</v>
      </c>
      <c r="BT317" s="23" t="n">
        <v>9.11</v>
      </c>
      <c r="BU317" s="23" t="n">
        <v>0.3</v>
      </c>
      <c r="BV317" s="23" t="n">
        <v>0</v>
      </c>
      <c r="BW317" s="23" t="n">
        <v>0</v>
      </c>
      <c r="BX317" s="23" t="n">
        <v>0</v>
      </c>
      <c r="BY317" s="23" t="n">
        <v>0</v>
      </c>
      <c r="BZ317" s="23" t="n">
        <v>1057.4</v>
      </c>
      <c r="CB317" s="23" t="n">
        <v>616.16</v>
      </c>
      <c r="CD317" s="23" t="n">
        <v>0</v>
      </c>
      <c r="CE317" s="23" t="n">
        <v>0</v>
      </c>
      <c r="CF317" s="23" t="n">
        <v>0</v>
      </c>
      <c r="CG317" s="23" t="n">
        <v>0</v>
      </c>
      <c r="CH317" s="23" t="n">
        <v>0</v>
      </c>
      <c r="CI317" s="23" t="n">
        <v>0</v>
      </c>
    </row>
    <row r="318" s="13" customFormat="true" ht="15" hidden="false" customHeight="false" outlineLevel="0" collapsed="false">
      <c r="C318" s="18"/>
      <c r="D318" s="18"/>
      <c r="E318" s="18"/>
      <c r="F318" s="18"/>
      <c r="G318" s="18"/>
    </row>
    <row r="319" s="13" customFormat="true" ht="15" hidden="false" customHeight="false" outlineLevel="0" collapsed="false">
      <c r="C319" s="18"/>
      <c r="D319" s="18"/>
      <c r="E319" s="18"/>
      <c r="F319" s="18"/>
      <c r="G319" s="18"/>
    </row>
    <row r="320" s="13" customFormat="true" ht="15" hidden="false" customHeight="false" outlineLevel="0" collapsed="false">
      <c r="C320" s="18"/>
      <c r="D320" s="18"/>
      <c r="E320" s="18"/>
      <c r="F320" s="18"/>
      <c r="G320" s="18"/>
    </row>
    <row r="321" s="13" customFormat="true" ht="15" hidden="false" customHeight="false" outlineLevel="0" collapsed="false">
      <c r="C321" s="18"/>
      <c r="D321" s="18"/>
      <c r="E321" s="18"/>
      <c r="F321" s="18"/>
      <c r="G321" s="18"/>
    </row>
    <row r="322" s="13" customFormat="true" ht="15" hidden="false" customHeight="false" outlineLevel="0" collapsed="false">
      <c r="C322" s="18"/>
      <c r="D322" s="18"/>
      <c r="E322" s="18"/>
      <c r="F322" s="18"/>
      <c r="G322" s="18"/>
    </row>
    <row r="323" s="13" customFormat="true" ht="15" hidden="false" customHeight="false" outlineLevel="0" collapsed="false">
      <c r="C323" s="18"/>
      <c r="D323" s="18"/>
      <c r="E323" s="18"/>
      <c r="F323" s="18"/>
      <c r="G323" s="18"/>
    </row>
    <row r="324" s="13" customFormat="true" ht="15" hidden="false" customHeight="false" outlineLevel="0" collapsed="false">
      <c r="C324" s="18"/>
      <c r="D324" s="18"/>
      <c r="E324" s="18"/>
      <c r="F324" s="18"/>
      <c r="G324" s="18"/>
    </row>
    <row r="325" s="13" customFormat="true" ht="15" hidden="false" customHeight="false" outlineLevel="0" collapsed="false">
      <c r="C325" s="18"/>
      <c r="D325" s="18"/>
      <c r="E325" s="18"/>
      <c r="F325" s="18"/>
      <c r="G325" s="18"/>
    </row>
    <row r="326" s="13" customFormat="true" ht="15" hidden="false" customHeight="false" outlineLevel="0" collapsed="false">
      <c r="C326" s="18"/>
      <c r="D326" s="18"/>
      <c r="E326" s="18"/>
      <c r="F326" s="18"/>
      <c r="G326" s="18"/>
    </row>
    <row r="327" s="13" customFormat="true" ht="15" hidden="false" customHeight="false" outlineLevel="0" collapsed="false">
      <c r="C327" s="18"/>
      <c r="D327" s="18"/>
      <c r="E327" s="18"/>
      <c r="F327" s="18"/>
      <c r="G327" s="18"/>
    </row>
    <row r="328" s="13" customFormat="true" ht="15" hidden="false" customHeight="false" outlineLevel="0" collapsed="false">
      <c r="C328" s="18"/>
      <c r="D328" s="18"/>
      <c r="E328" s="18"/>
      <c r="F328" s="18"/>
      <c r="G328" s="18"/>
    </row>
    <row r="329" s="13" customFormat="true" ht="15" hidden="false" customHeight="false" outlineLevel="0" collapsed="false">
      <c r="C329" s="18"/>
      <c r="D329" s="18"/>
      <c r="E329" s="18"/>
      <c r="F329" s="18"/>
      <c r="G329" s="18"/>
    </row>
    <row r="330" s="13" customFormat="true" ht="15" hidden="false" customHeight="false" outlineLevel="0" collapsed="false">
      <c r="C330" s="18"/>
      <c r="D330" s="18"/>
      <c r="E330" s="18"/>
      <c r="F330" s="18"/>
      <c r="G330" s="18"/>
    </row>
    <row r="331" s="13" customFormat="true" ht="15" hidden="false" customHeight="false" outlineLevel="0" collapsed="false">
      <c r="C331" s="18"/>
      <c r="D331" s="18"/>
      <c r="E331" s="18"/>
      <c r="F331" s="18"/>
      <c r="G331" s="18"/>
    </row>
    <row r="332" s="13" customFormat="true" ht="15" hidden="false" customHeight="false" outlineLevel="0" collapsed="false">
      <c r="C332" s="18"/>
      <c r="D332" s="18"/>
      <c r="E332" s="18"/>
      <c r="F332" s="18"/>
      <c r="G332" s="18"/>
    </row>
    <row r="333" s="13" customFormat="true" ht="15" hidden="false" customHeight="false" outlineLevel="0" collapsed="false">
      <c r="C333" s="18"/>
      <c r="D333" s="18"/>
      <c r="E333" s="18"/>
      <c r="F333" s="18"/>
      <c r="G333" s="18"/>
    </row>
    <row r="334" s="13" customFormat="true" ht="15" hidden="false" customHeight="false" outlineLevel="0" collapsed="false">
      <c r="C334" s="18"/>
      <c r="D334" s="18"/>
      <c r="E334" s="18"/>
      <c r="F334" s="18"/>
      <c r="G334" s="18"/>
    </row>
    <row r="335" s="13" customFormat="true" ht="15" hidden="false" customHeight="false" outlineLevel="0" collapsed="false">
      <c r="C335" s="18"/>
      <c r="D335" s="18"/>
      <c r="E335" s="18"/>
      <c r="F335" s="18"/>
      <c r="G335" s="18"/>
      <c r="AG335" s="13" t="n">
        <v>9</v>
      </c>
    </row>
    <row r="336" s="13" customFormat="true" ht="15" hidden="false" customHeight="true" outlineLevel="0" collapsed="false">
      <c r="A336" s="10" t="s">
        <v>2</v>
      </c>
      <c r="B336" s="11" t="s">
        <v>3</v>
      </c>
      <c r="C336" s="11" t="s">
        <v>4</v>
      </c>
      <c r="D336" s="11" t="s">
        <v>5</v>
      </c>
      <c r="E336" s="11" t="s">
        <v>6</v>
      </c>
      <c r="F336" s="11" t="s">
        <v>7</v>
      </c>
      <c r="G336" s="12" t="s">
        <v>8</v>
      </c>
      <c r="H336" s="13" t="s">
        <v>9</v>
      </c>
      <c r="I336" s="13" t="s">
        <v>10</v>
      </c>
      <c r="J336" s="13" t="s">
        <v>11</v>
      </c>
      <c r="K336" s="13" t="s">
        <v>12</v>
      </c>
      <c r="L336" s="13" t="s">
        <v>13</v>
      </c>
      <c r="M336" s="13" t="s">
        <v>14</v>
      </c>
      <c r="N336" s="13" t="s">
        <v>15</v>
      </c>
      <c r="O336" s="13" t="s">
        <v>16</v>
      </c>
      <c r="P336" s="13" t="s">
        <v>17</v>
      </c>
      <c r="Q336" s="13" t="s">
        <v>18</v>
      </c>
      <c r="R336" s="13" t="s">
        <v>19</v>
      </c>
      <c r="S336" s="13" t="s">
        <v>20</v>
      </c>
      <c r="T336" s="13" t="s">
        <v>21</v>
      </c>
      <c r="U336" s="14" t="s">
        <v>22</v>
      </c>
      <c r="V336" s="14"/>
      <c r="W336" s="14"/>
      <c r="X336" s="14"/>
      <c r="Y336" s="15" t="s">
        <v>23</v>
      </c>
      <c r="Z336" s="15"/>
      <c r="AA336" s="15"/>
      <c r="AB336" s="15"/>
      <c r="AC336" s="15"/>
      <c r="AD336" s="15"/>
      <c r="AE336" s="15"/>
      <c r="AF336" s="15"/>
      <c r="AG336" s="15"/>
      <c r="AH336" s="13" t="s">
        <v>24</v>
      </c>
      <c r="AI336" s="13" t="s">
        <v>25</v>
      </c>
      <c r="AJ336" s="13" t="s">
        <v>26</v>
      </c>
      <c r="AK336" s="13" t="s">
        <v>27</v>
      </c>
      <c r="AL336" s="13" t="s">
        <v>28</v>
      </c>
      <c r="AM336" s="13" t="s">
        <v>29</v>
      </c>
      <c r="AN336" s="13" t="s">
        <v>30</v>
      </c>
      <c r="AO336" s="13" t="s">
        <v>31</v>
      </c>
      <c r="AP336" s="13" t="s">
        <v>32</v>
      </c>
      <c r="AQ336" s="13" t="s">
        <v>33</v>
      </c>
      <c r="AR336" s="13" t="s">
        <v>34</v>
      </c>
      <c r="AS336" s="13" t="s">
        <v>35</v>
      </c>
      <c r="AT336" s="13" t="s">
        <v>36</v>
      </c>
      <c r="AU336" s="13" t="s">
        <v>37</v>
      </c>
      <c r="AV336" s="13" t="s">
        <v>38</v>
      </c>
      <c r="AW336" s="13" t="s">
        <v>39</v>
      </c>
      <c r="AX336" s="13" t="s">
        <v>40</v>
      </c>
      <c r="AY336" s="13" t="s">
        <v>41</v>
      </c>
      <c r="AZ336" s="13" t="s">
        <v>42</v>
      </c>
      <c r="BA336" s="13" t="s">
        <v>43</v>
      </c>
      <c r="BB336" s="13" t="s">
        <v>44</v>
      </c>
      <c r="BC336" s="13" t="s">
        <v>45</v>
      </c>
      <c r="BD336" s="13" t="s">
        <v>46</v>
      </c>
      <c r="BE336" s="13" t="s">
        <v>47</v>
      </c>
      <c r="BF336" s="13" t="s">
        <v>48</v>
      </c>
      <c r="BG336" s="13" t="s">
        <v>49</v>
      </c>
      <c r="BH336" s="13" t="s">
        <v>50</v>
      </c>
      <c r="BI336" s="13" t="s">
        <v>51</v>
      </c>
      <c r="BJ336" s="13" t="s">
        <v>52</v>
      </c>
      <c r="BK336" s="13" t="s">
        <v>53</v>
      </c>
      <c r="BL336" s="13" t="s">
        <v>54</v>
      </c>
      <c r="BM336" s="13" t="s">
        <v>55</v>
      </c>
      <c r="BN336" s="13" t="s">
        <v>56</v>
      </c>
      <c r="BO336" s="13" t="s">
        <v>57</v>
      </c>
      <c r="BP336" s="13" t="s">
        <v>58</v>
      </c>
      <c r="BQ336" s="13" t="s">
        <v>59</v>
      </c>
      <c r="BR336" s="13" t="s">
        <v>60</v>
      </c>
      <c r="BS336" s="13" t="s">
        <v>61</v>
      </c>
      <c r="BT336" s="13" t="s">
        <v>62</v>
      </c>
      <c r="BU336" s="13" t="s">
        <v>63</v>
      </c>
      <c r="BV336" s="13" t="s">
        <v>64</v>
      </c>
      <c r="BW336" s="13" t="s">
        <v>65</v>
      </c>
      <c r="BX336" s="13" t="s">
        <v>66</v>
      </c>
      <c r="BY336" s="13" t="s">
        <v>67</v>
      </c>
      <c r="BZ336" s="16"/>
    </row>
    <row r="337" s="13" customFormat="true" ht="15" hidden="false" customHeight="true" outlineLevel="0" collapsed="false">
      <c r="A337" s="10"/>
      <c r="B337" s="11"/>
      <c r="C337" s="11"/>
      <c r="D337" s="11" t="s">
        <v>68</v>
      </c>
      <c r="E337" s="11" t="s">
        <v>68</v>
      </c>
      <c r="F337" s="11"/>
      <c r="G337" s="12"/>
      <c r="U337" s="17" t="s">
        <v>69</v>
      </c>
      <c r="V337" s="17" t="s">
        <v>70</v>
      </c>
      <c r="W337" s="17" t="s">
        <v>71</v>
      </c>
      <c r="X337" s="17" t="s">
        <v>72</v>
      </c>
      <c r="Y337" s="17" t="s">
        <v>73</v>
      </c>
      <c r="Z337" s="17" t="s">
        <v>74</v>
      </c>
      <c r="AA337" s="17" t="s">
        <v>75</v>
      </c>
      <c r="AB337" s="17" t="s">
        <v>76</v>
      </c>
      <c r="AC337" s="17" t="s">
        <v>77</v>
      </c>
      <c r="AD337" s="17" t="s">
        <v>78</v>
      </c>
      <c r="AE337" s="17" t="s">
        <v>79</v>
      </c>
      <c r="AF337" s="17" t="s">
        <v>80</v>
      </c>
      <c r="AG337" s="15" t="s">
        <v>81</v>
      </c>
      <c r="BZ337" s="16"/>
    </row>
    <row r="338" s="13" customFormat="true" ht="15" hidden="false" customHeight="false" outlineLevel="0" collapsed="false">
      <c r="B338" s="23" t="s">
        <v>121</v>
      </c>
      <c r="C338" s="18"/>
      <c r="D338" s="18"/>
      <c r="E338" s="18"/>
      <c r="F338" s="18"/>
      <c r="G338" s="18"/>
    </row>
    <row r="339" s="13" customFormat="true" ht="15" hidden="false" customHeight="false" outlineLevel="0" collapsed="false">
      <c r="B339" s="13" t="s">
        <v>82</v>
      </c>
      <c r="C339" s="18"/>
      <c r="D339" s="18"/>
      <c r="E339" s="18"/>
      <c r="F339" s="18"/>
      <c r="G339" s="18"/>
    </row>
    <row r="340" s="19" customFormat="true" ht="15" hidden="false" customHeight="false" outlineLevel="0" collapsed="false">
      <c r="A340" s="19" t="str">
        <f aca="false">"6"</f>
        <v>6</v>
      </c>
      <c r="B340" s="19" t="s">
        <v>166</v>
      </c>
      <c r="C340" s="20" t="str">
        <f aca="false">"50"</f>
        <v>50</v>
      </c>
      <c r="D340" s="20" t="n">
        <v>6.11</v>
      </c>
      <c r="E340" s="20" t="n">
        <v>8.76</v>
      </c>
      <c r="F340" s="20" t="n">
        <v>15.71</v>
      </c>
      <c r="G340" s="20" t="n">
        <v>166.43634</v>
      </c>
      <c r="H340" s="19" t="n">
        <v>4.92</v>
      </c>
      <c r="I340" s="19" t="n">
        <v>0.13</v>
      </c>
      <c r="J340" s="19" t="n">
        <v>0</v>
      </c>
      <c r="K340" s="19" t="n">
        <v>0</v>
      </c>
      <c r="L340" s="19" t="n">
        <v>1.01</v>
      </c>
      <c r="M340" s="19" t="n">
        <v>13.76</v>
      </c>
      <c r="N340" s="19" t="n">
        <v>0.94</v>
      </c>
      <c r="O340" s="19" t="n">
        <v>0</v>
      </c>
      <c r="P340" s="19" t="n">
        <v>0</v>
      </c>
      <c r="Q340" s="19" t="n">
        <v>0.34</v>
      </c>
      <c r="R340" s="19" t="n">
        <v>1.11</v>
      </c>
      <c r="S340" s="19" t="n">
        <v>252.89</v>
      </c>
      <c r="T340" s="19" t="n">
        <v>53.21</v>
      </c>
      <c r="U340" s="19" t="n">
        <v>154.06</v>
      </c>
      <c r="V340" s="19" t="n">
        <v>16.32</v>
      </c>
      <c r="W340" s="19" t="n">
        <v>120</v>
      </c>
      <c r="X340" s="19" t="n">
        <v>0.74</v>
      </c>
      <c r="Y340" s="19" t="n">
        <v>62.72</v>
      </c>
      <c r="Z340" s="19" t="n">
        <v>28.91</v>
      </c>
      <c r="AA340" s="19" t="n">
        <v>71.35</v>
      </c>
      <c r="AB340" s="19" t="n">
        <v>0.64</v>
      </c>
      <c r="AC340" s="19" t="n">
        <v>0.05</v>
      </c>
      <c r="AD340" s="19" t="n">
        <v>0.06</v>
      </c>
      <c r="AE340" s="19" t="n">
        <v>0.5</v>
      </c>
      <c r="AF340" s="19" t="n">
        <v>1.92</v>
      </c>
      <c r="AG340" s="19" t="n">
        <v>0.12</v>
      </c>
      <c r="AH340" s="19" t="n">
        <v>0</v>
      </c>
      <c r="AI340" s="19" t="n">
        <v>297.33</v>
      </c>
      <c r="AJ340" s="19" t="n">
        <v>260.24</v>
      </c>
      <c r="AK340" s="19" t="n">
        <v>464.18</v>
      </c>
      <c r="AL340" s="19" t="n">
        <v>290.67</v>
      </c>
      <c r="AM340" s="19" t="n">
        <v>149.6</v>
      </c>
      <c r="AN340" s="19" t="n">
        <v>224.62</v>
      </c>
      <c r="AO340" s="19" t="n">
        <v>130.1</v>
      </c>
      <c r="AP340" s="19" t="n">
        <v>301.15</v>
      </c>
      <c r="AQ340" s="19" t="n">
        <v>182.18</v>
      </c>
      <c r="AR340" s="19" t="n">
        <v>223.64</v>
      </c>
      <c r="AS340" s="19" t="n">
        <v>391.61</v>
      </c>
      <c r="AT340" s="19" t="n">
        <v>415.91</v>
      </c>
      <c r="AU340" s="19" t="n">
        <v>146.27</v>
      </c>
      <c r="AV340" s="19" t="n">
        <v>1417.03</v>
      </c>
      <c r="AW340" s="19" t="n">
        <v>0</v>
      </c>
      <c r="AX340" s="19" t="n">
        <v>607.7</v>
      </c>
      <c r="AY340" s="19" t="n">
        <v>297.43</v>
      </c>
      <c r="AZ340" s="19" t="n">
        <v>257.64</v>
      </c>
      <c r="BA340" s="19" t="n">
        <v>58.51</v>
      </c>
      <c r="BB340" s="19" t="n">
        <v>0.18</v>
      </c>
      <c r="BC340" s="19" t="n">
        <v>0.04</v>
      </c>
      <c r="BD340" s="19" t="n">
        <v>0.04</v>
      </c>
      <c r="BE340" s="19" t="n">
        <v>0.09</v>
      </c>
      <c r="BF340" s="19" t="n">
        <v>0.12</v>
      </c>
      <c r="BG340" s="19" t="n">
        <v>0.39</v>
      </c>
      <c r="BH340" s="19" t="n">
        <v>0</v>
      </c>
      <c r="BI340" s="19" t="n">
        <v>1.3</v>
      </c>
      <c r="BJ340" s="19" t="n">
        <v>0</v>
      </c>
      <c r="BK340" s="19" t="n">
        <v>0.41</v>
      </c>
      <c r="BL340" s="19" t="n">
        <v>0</v>
      </c>
      <c r="BM340" s="19" t="n">
        <v>0</v>
      </c>
      <c r="BN340" s="19" t="n">
        <v>0</v>
      </c>
      <c r="BO340" s="19" t="n">
        <v>0.04</v>
      </c>
      <c r="BP340" s="19" t="n">
        <v>0.14</v>
      </c>
      <c r="BQ340" s="19" t="n">
        <v>1.46</v>
      </c>
      <c r="BR340" s="19" t="n">
        <v>0</v>
      </c>
      <c r="BS340" s="19" t="n">
        <v>0</v>
      </c>
      <c r="BT340" s="19" t="n">
        <v>0.3</v>
      </c>
      <c r="BU340" s="19" t="n">
        <v>0.01</v>
      </c>
      <c r="BV340" s="19" t="n">
        <v>0</v>
      </c>
      <c r="BW340" s="19" t="n">
        <v>0</v>
      </c>
      <c r="BX340" s="19" t="n">
        <v>0</v>
      </c>
      <c r="BY340" s="19" t="n">
        <v>0</v>
      </c>
      <c r="BZ340" s="19" t="n">
        <v>17.32</v>
      </c>
      <c r="CB340" s="19" t="n">
        <v>67.54</v>
      </c>
      <c r="CD340" s="19" t="n">
        <v>0</v>
      </c>
      <c r="CE340" s="19" t="n">
        <v>0</v>
      </c>
      <c r="CF340" s="19" t="n">
        <v>0</v>
      </c>
      <c r="CG340" s="19" t="n">
        <v>0</v>
      </c>
      <c r="CH340" s="19" t="n">
        <v>0</v>
      </c>
      <c r="CI340" s="19" t="n">
        <v>0</v>
      </c>
    </row>
    <row r="341" s="19" customFormat="true" ht="15" hidden="false" customHeight="false" outlineLevel="0" collapsed="false">
      <c r="A341" s="19" t="str">
        <f aca="false">"фирм"</f>
        <v>фирм</v>
      </c>
      <c r="B341" s="19" t="s">
        <v>212</v>
      </c>
      <c r="C341" s="20" t="str">
        <f aca="false">"255"</f>
        <v>255</v>
      </c>
      <c r="D341" s="20" t="n">
        <v>8.49</v>
      </c>
      <c r="E341" s="20" t="n">
        <v>7.66</v>
      </c>
      <c r="F341" s="20" t="n">
        <v>50.29</v>
      </c>
      <c r="G341" s="20" t="n">
        <v>302.1436478</v>
      </c>
      <c r="H341" s="19" t="n">
        <v>4.56</v>
      </c>
      <c r="I341" s="19" t="n">
        <v>0.11</v>
      </c>
      <c r="J341" s="19" t="n">
        <v>0</v>
      </c>
      <c r="K341" s="19" t="n">
        <v>0</v>
      </c>
      <c r="L341" s="19" t="n">
        <v>12.23</v>
      </c>
      <c r="M341" s="19" t="n">
        <v>36.31</v>
      </c>
      <c r="N341" s="19" t="n">
        <v>1.74</v>
      </c>
      <c r="O341" s="19" t="n">
        <v>0</v>
      </c>
      <c r="P341" s="19" t="n">
        <v>0</v>
      </c>
      <c r="Q341" s="19" t="n">
        <v>0.12</v>
      </c>
      <c r="R341" s="19" t="n">
        <v>2.21</v>
      </c>
      <c r="S341" s="19" t="n">
        <v>372.84</v>
      </c>
      <c r="T341" s="19" t="n">
        <v>260.78</v>
      </c>
      <c r="U341" s="19" t="n">
        <v>153.31</v>
      </c>
      <c r="V341" s="19" t="n">
        <v>51.25</v>
      </c>
      <c r="W341" s="19" t="n">
        <v>201.41</v>
      </c>
      <c r="X341" s="19" t="n">
        <v>1.16</v>
      </c>
      <c r="Y341" s="19" t="n">
        <v>44</v>
      </c>
      <c r="Z341" s="19" t="n">
        <v>29.3</v>
      </c>
      <c r="AA341" s="19" t="n">
        <v>49.73</v>
      </c>
      <c r="AB341" s="19" t="n">
        <v>0.24</v>
      </c>
      <c r="AC341" s="19" t="n">
        <v>0.16</v>
      </c>
      <c r="AD341" s="19" t="n">
        <v>0.19</v>
      </c>
      <c r="AE341" s="19" t="n">
        <v>0.86</v>
      </c>
      <c r="AF341" s="19" t="n">
        <v>3.17</v>
      </c>
      <c r="AG341" s="19" t="n">
        <v>0.62</v>
      </c>
      <c r="AH341" s="19" t="n">
        <v>0</v>
      </c>
      <c r="AI341" s="19" t="n">
        <v>244.53</v>
      </c>
      <c r="AJ341" s="19" t="n">
        <v>209.06</v>
      </c>
      <c r="AK341" s="19" t="n">
        <v>590.56</v>
      </c>
      <c r="AL341" s="19" t="n">
        <v>151.5</v>
      </c>
      <c r="AM341" s="19" t="n">
        <v>125.07</v>
      </c>
      <c r="AN341" s="19" t="n">
        <v>176.66</v>
      </c>
      <c r="AO341" s="19" t="n">
        <v>78.39</v>
      </c>
      <c r="AP341" s="19" t="n">
        <v>260.88</v>
      </c>
      <c r="AQ341" s="19" t="n">
        <v>400.89</v>
      </c>
      <c r="AR341" s="19" t="n">
        <v>256.01</v>
      </c>
      <c r="AS341" s="19" t="n">
        <v>327</v>
      </c>
      <c r="AT341" s="19" t="n">
        <v>118.86</v>
      </c>
      <c r="AU341" s="19" t="n">
        <v>170.09</v>
      </c>
      <c r="AV341" s="19" t="n">
        <v>938.7</v>
      </c>
      <c r="AW341" s="19" t="n">
        <v>0</v>
      </c>
      <c r="AX341" s="19" t="n">
        <v>312.93</v>
      </c>
      <c r="AY341" s="19" t="n">
        <v>283.26</v>
      </c>
      <c r="AZ341" s="19" t="n">
        <v>192.77</v>
      </c>
      <c r="BA341" s="19" t="n">
        <v>86.85</v>
      </c>
      <c r="BB341" s="19" t="n">
        <v>0.13</v>
      </c>
      <c r="BC341" s="19" t="n">
        <v>0.06</v>
      </c>
      <c r="BD341" s="19" t="n">
        <v>0.03</v>
      </c>
      <c r="BE341" s="19" t="n">
        <v>0.07</v>
      </c>
      <c r="BF341" s="19" t="n">
        <v>0.08</v>
      </c>
      <c r="BG341" s="19" t="n">
        <v>0.39</v>
      </c>
      <c r="BH341" s="19" t="n">
        <v>0</v>
      </c>
      <c r="BI341" s="19" t="n">
        <v>1.2</v>
      </c>
      <c r="BJ341" s="19" t="n">
        <v>0</v>
      </c>
      <c r="BK341" s="19" t="n">
        <v>0.36</v>
      </c>
      <c r="BL341" s="19" t="n">
        <v>0.01</v>
      </c>
      <c r="BM341" s="19" t="n">
        <v>0</v>
      </c>
      <c r="BN341" s="19" t="n">
        <v>0</v>
      </c>
      <c r="BO341" s="19" t="n">
        <v>0.08</v>
      </c>
      <c r="BP341" s="19" t="n">
        <v>0.12</v>
      </c>
      <c r="BQ341" s="19" t="n">
        <v>1.11</v>
      </c>
      <c r="BR341" s="19" t="n">
        <v>0</v>
      </c>
      <c r="BS341" s="19" t="n">
        <v>0</v>
      </c>
      <c r="BT341" s="19" t="n">
        <v>0.59</v>
      </c>
      <c r="BU341" s="19" t="n">
        <v>0.01</v>
      </c>
      <c r="BV341" s="19" t="n">
        <v>0</v>
      </c>
      <c r="BW341" s="19" t="n">
        <v>0</v>
      </c>
      <c r="BX341" s="19" t="n">
        <v>0</v>
      </c>
      <c r="BY341" s="19" t="n">
        <v>0</v>
      </c>
      <c r="BZ341" s="19" t="n">
        <v>195.84</v>
      </c>
      <c r="CB341" s="19" t="n">
        <v>48.88</v>
      </c>
      <c r="CD341" s="19" t="n">
        <v>0</v>
      </c>
      <c r="CE341" s="19" t="n">
        <v>0</v>
      </c>
      <c r="CF341" s="19" t="n">
        <v>0</v>
      </c>
      <c r="CG341" s="19" t="n">
        <v>0</v>
      </c>
      <c r="CH341" s="19" t="n">
        <v>0</v>
      </c>
      <c r="CI341" s="19" t="n">
        <v>0</v>
      </c>
    </row>
    <row r="342" s="21" customFormat="true" ht="15" hidden="false" customHeight="false" outlineLevel="0" collapsed="false">
      <c r="A342" s="32" t="n">
        <v>648</v>
      </c>
      <c r="B342" s="21" t="s">
        <v>168</v>
      </c>
      <c r="C342" s="22" t="str">
        <f aca="false">"200"</f>
        <v>200</v>
      </c>
      <c r="D342" s="22" t="n">
        <v>0.02</v>
      </c>
      <c r="E342" s="22" t="n">
        <v>0</v>
      </c>
      <c r="F342" s="22" t="n">
        <v>26.47</v>
      </c>
      <c r="G342" s="22" t="n">
        <v>105.17704</v>
      </c>
      <c r="H342" s="21" t="n">
        <v>0</v>
      </c>
      <c r="I342" s="21" t="n">
        <v>0</v>
      </c>
      <c r="J342" s="21" t="n">
        <v>0</v>
      </c>
      <c r="K342" s="21" t="n">
        <v>0</v>
      </c>
      <c r="L342" s="21" t="n">
        <v>9.28</v>
      </c>
      <c r="M342" s="21" t="n">
        <v>16.88</v>
      </c>
      <c r="N342" s="21" t="n">
        <v>0.31</v>
      </c>
      <c r="O342" s="21" t="n">
        <v>0</v>
      </c>
      <c r="P342" s="21" t="n">
        <v>0</v>
      </c>
      <c r="Q342" s="21" t="n">
        <v>0</v>
      </c>
      <c r="R342" s="21" t="n">
        <v>0.08</v>
      </c>
      <c r="S342" s="21" t="n">
        <v>1.54</v>
      </c>
      <c r="T342" s="21" t="n">
        <v>3.43</v>
      </c>
      <c r="U342" s="21" t="n">
        <v>8.71</v>
      </c>
      <c r="V342" s="21" t="n">
        <v>0</v>
      </c>
      <c r="W342" s="21" t="n">
        <v>16.08</v>
      </c>
      <c r="X342" s="21" t="n">
        <v>0.03</v>
      </c>
      <c r="Y342" s="21" t="n">
        <v>0</v>
      </c>
      <c r="Z342" s="21" t="n">
        <v>0</v>
      </c>
      <c r="AA342" s="21" t="n">
        <v>0</v>
      </c>
      <c r="AB342" s="21" t="n">
        <v>0</v>
      </c>
      <c r="AC342" s="21" t="n">
        <v>0</v>
      </c>
      <c r="AD342" s="21" t="n">
        <v>0</v>
      </c>
      <c r="AE342" s="21" t="n">
        <v>0</v>
      </c>
      <c r="AF342" s="21" t="n">
        <v>0</v>
      </c>
      <c r="AG342" s="21" t="n">
        <v>0</v>
      </c>
      <c r="AH342" s="21" t="n">
        <v>0</v>
      </c>
      <c r="AI342" s="21" t="n">
        <v>0</v>
      </c>
      <c r="AJ342" s="21" t="n">
        <v>0</v>
      </c>
      <c r="AK342" s="21" t="n">
        <v>0</v>
      </c>
      <c r="AL342" s="21" t="n">
        <v>0</v>
      </c>
      <c r="AM342" s="21" t="n">
        <v>0</v>
      </c>
      <c r="AN342" s="21" t="n">
        <v>0</v>
      </c>
      <c r="AO342" s="21" t="n">
        <v>0</v>
      </c>
      <c r="AP342" s="21" t="n">
        <v>0</v>
      </c>
      <c r="AQ342" s="21" t="n">
        <v>0</v>
      </c>
      <c r="AR342" s="21" t="n">
        <v>0</v>
      </c>
      <c r="AS342" s="21" t="n">
        <v>0</v>
      </c>
      <c r="AT342" s="21" t="n">
        <v>0</v>
      </c>
      <c r="AU342" s="21" t="n">
        <v>0</v>
      </c>
      <c r="AV342" s="21" t="n">
        <v>0</v>
      </c>
      <c r="AW342" s="21" t="n">
        <v>0</v>
      </c>
      <c r="AX342" s="21" t="n">
        <v>0</v>
      </c>
      <c r="AY342" s="21" t="n">
        <v>0</v>
      </c>
      <c r="AZ342" s="21" t="n">
        <v>0</v>
      </c>
      <c r="BA342" s="21" t="n">
        <v>0</v>
      </c>
      <c r="BB342" s="21" t="n">
        <v>0</v>
      </c>
      <c r="BC342" s="21" t="n">
        <v>0</v>
      </c>
      <c r="BD342" s="21" t="n">
        <v>0</v>
      </c>
      <c r="BE342" s="21" t="n">
        <v>0</v>
      </c>
      <c r="BF342" s="21" t="n">
        <v>0</v>
      </c>
      <c r="BG342" s="21" t="n">
        <v>0</v>
      </c>
      <c r="BH342" s="21" t="n">
        <v>0</v>
      </c>
      <c r="BI342" s="21" t="n">
        <v>0</v>
      </c>
      <c r="BJ342" s="21" t="n">
        <v>0</v>
      </c>
      <c r="BK342" s="21" t="n">
        <v>0</v>
      </c>
      <c r="BL342" s="21" t="n">
        <v>0</v>
      </c>
      <c r="BM342" s="21" t="n">
        <v>0</v>
      </c>
      <c r="BN342" s="21" t="n">
        <v>0</v>
      </c>
      <c r="BO342" s="21" t="n">
        <v>0</v>
      </c>
      <c r="BP342" s="21" t="n">
        <v>0</v>
      </c>
      <c r="BQ342" s="21" t="n">
        <v>0</v>
      </c>
      <c r="BR342" s="21" t="n">
        <v>0</v>
      </c>
      <c r="BS342" s="21" t="n">
        <v>0</v>
      </c>
      <c r="BT342" s="21" t="n">
        <v>0</v>
      </c>
      <c r="BU342" s="21" t="n">
        <v>0</v>
      </c>
      <c r="BV342" s="21" t="n">
        <v>0</v>
      </c>
      <c r="BW342" s="21" t="n">
        <v>0</v>
      </c>
      <c r="BX342" s="21" t="n">
        <v>0</v>
      </c>
      <c r="BY342" s="21" t="n">
        <v>0</v>
      </c>
      <c r="BZ342" s="21" t="n">
        <v>4.81</v>
      </c>
      <c r="CB342" s="21" t="n">
        <v>0</v>
      </c>
      <c r="CD342" s="21" t="n">
        <v>0</v>
      </c>
      <c r="CE342" s="21" t="n">
        <v>0</v>
      </c>
      <c r="CF342" s="21" t="n">
        <v>0</v>
      </c>
      <c r="CG342" s="21" t="n">
        <v>0</v>
      </c>
      <c r="CH342" s="21" t="n">
        <v>0</v>
      </c>
      <c r="CI342" s="21" t="n">
        <v>0</v>
      </c>
    </row>
    <row r="343" s="23" customFormat="true" ht="14.25" hidden="false" customHeight="false" outlineLevel="0" collapsed="false">
      <c r="B343" s="23" t="s">
        <v>88</v>
      </c>
      <c r="C343" s="24"/>
      <c r="D343" s="24" t="n">
        <v>14.62</v>
      </c>
      <c r="E343" s="24" t="n">
        <v>16.43</v>
      </c>
      <c r="F343" s="24" t="n">
        <v>92.46</v>
      </c>
      <c r="G343" s="24" t="n">
        <v>573.76</v>
      </c>
      <c r="H343" s="23" t="n">
        <v>9.48</v>
      </c>
      <c r="I343" s="23" t="n">
        <v>0.24</v>
      </c>
      <c r="J343" s="23" t="n">
        <v>0</v>
      </c>
      <c r="K343" s="23" t="n">
        <v>0</v>
      </c>
      <c r="L343" s="23" t="n">
        <v>22.52</v>
      </c>
      <c r="M343" s="23" t="n">
        <v>66.96</v>
      </c>
      <c r="N343" s="23" t="n">
        <v>2.99</v>
      </c>
      <c r="O343" s="23" t="n">
        <v>0</v>
      </c>
      <c r="P343" s="23" t="n">
        <v>0</v>
      </c>
      <c r="Q343" s="23" t="n">
        <v>0.46</v>
      </c>
      <c r="R343" s="23" t="n">
        <v>3.41</v>
      </c>
      <c r="S343" s="23" t="n">
        <v>627.27</v>
      </c>
      <c r="T343" s="23" t="n">
        <v>317.42</v>
      </c>
      <c r="U343" s="23" t="n">
        <v>316.08</v>
      </c>
      <c r="V343" s="23" t="n">
        <v>67.57</v>
      </c>
      <c r="W343" s="23" t="n">
        <v>337.49</v>
      </c>
      <c r="X343" s="23" t="n">
        <v>1.93</v>
      </c>
      <c r="Y343" s="23" t="n">
        <v>106.72</v>
      </c>
      <c r="Z343" s="23" t="n">
        <v>58.21</v>
      </c>
      <c r="AA343" s="23" t="n">
        <v>121.08</v>
      </c>
      <c r="AB343" s="23" t="n">
        <v>0.88</v>
      </c>
      <c r="AC343" s="23" t="n">
        <v>0.21</v>
      </c>
      <c r="AD343" s="23" t="n">
        <v>0.25</v>
      </c>
      <c r="AE343" s="23" t="n">
        <v>1.36</v>
      </c>
      <c r="AF343" s="23" t="n">
        <v>5.08</v>
      </c>
      <c r="AG343" s="23" t="n">
        <v>0.74</v>
      </c>
      <c r="AH343" s="23" t="n">
        <v>0</v>
      </c>
      <c r="AI343" s="23" t="n">
        <v>541.86</v>
      </c>
      <c r="AJ343" s="23" t="n">
        <v>469.3</v>
      </c>
      <c r="AK343" s="23" t="n">
        <v>1054.74</v>
      </c>
      <c r="AL343" s="23" t="n">
        <v>442.17</v>
      </c>
      <c r="AM343" s="23" t="n">
        <v>274.66</v>
      </c>
      <c r="AN343" s="23" t="n">
        <v>401.28</v>
      </c>
      <c r="AO343" s="23" t="n">
        <v>208.49</v>
      </c>
      <c r="AP343" s="23" t="n">
        <v>562.03</v>
      </c>
      <c r="AQ343" s="23" t="n">
        <v>583.07</v>
      </c>
      <c r="AR343" s="23" t="n">
        <v>479.64</v>
      </c>
      <c r="AS343" s="23" t="n">
        <v>718.6</v>
      </c>
      <c r="AT343" s="23" t="n">
        <v>534.78</v>
      </c>
      <c r="AU343" s="23" t="n">
        <v>316.35</v>
      </c>
      <c r="AV343" s="23" t="n">
        <v>2355.73</v>
      </c>
      <c r="AW343" s="23" t="n">
        <v>0</v>
      </c>
      <c r="AX343" s="23" t="n">
        <v>920.63</v>
      </c>
      <c r="AY343" s="23" t="n">
        <v>580.69</v>
      </c>
      <c r="AZ343" s="23" t="n">
        <v>450.41</v>
      </c>
      <c r="BA343" s="23" t="n">
        <v>145.36</v>
      </c>
      <c r="BB343" s="23" t="n">
        <v>0.32</v>
      </c>
      <c r="BC343" s="23" t="n">
        <v>0.1</v>
      </c>
      <c r="BD343" s="23" t="n">
        <v>0.07</v>
      </c>
      <c r="BE343" s="23" t="n">
        <v>0.17</v>
      </c>
      <c r="BF343" s="23" t="n">
        <v>0.21</v>
      </c>
      <c r="BG343" s="23" t="n">
        <v>0.78</v>
      </c>
      <c r="BH343" s="23" t="n">
        <v>0</v>
      </c>
      <c r="BI343" s="23" t="n">
        <v>2.5</v>
      </c>
      <c r="BJ343" s="23" t="n">
        <v>0</v>
      </c>
      <c r="BK343" s="23" t="n">
        <v>0.77</v>
      </c>
      <c r="BL343" s="23" t="n">
        <v>0.01</v>
      </c>
      <c r="BM343" s="23" t="n">
        <v>0</v>
      </c>
      <c r="BN343" s="23" t="n">
        <v>0</v>
      </c>
      <c r="BO343" s="23" t="n">
        <v>0.12</v>
      </c>
      <c r="BP343" s="23" t="n">
        <v>0.26</v>
      </c>
      <c r="BQ343" s="23" t="n">
        <v>2.57</v>
      </c>
      <c r="BR343" s="23" t="n">
        <v>0</v>
      </c>
      <c r="BS343" s="23" t="n">
        <v>0</v>
      </c>
      <c r="BT343" s="23" t="n">
        <v>0.89</v>
      </c>
      <c r="BU343" s="23" t="n">
        <v>0.02</v>
      </c>
      <c r="BV343" s="23" t="n">
        <v>0</v>
      </c>
      <c r="BW343" s="23" t="n">
        <v>0</v>
      </c>
      <c r="BX343" s="23" t="n">
        <v>0</v>
      </c>
      <c r="BY343" s="23" t="n">
        <v>0</v>
      </c>
      <c r="BZ343" s="23" t="n">
        <v>217.97</v>
      </c>
      <c r="CA343" s="23" t="n">
        <f aca="false">$G$343/$G$352*100</f>
        <v>37.585897427499</v>
      </c>
      <c r="CB343" s="23" t="n">
        <v>116.42</v>
      </c>
      <c r="CD343" s="23" t="n">
        <v>0</v>
      </c>
      <c r="CE343" s="23" t="n">
        <v>0</v>
      </c>
      <c r="CF343" s="23" t="n">
        <v>0</v>
      </c>
      <c r="CG343" s="23" t="n">
        <v>0</v>
      </c>
      <c r="CH343" s="23" t="n">
        <v>0</v>
      </c>
      <c r="CI343" s="23" t="n">
        <v>0</v>
      </c>
    </row>
    <row r="344" s="13" customFormat="true" ht="15" hidden="false" customHeight="false" outlineLevel="0" collapsed="false">
      <c r="B344" s="13" t="s">
        <v>89</v>
      </c>
      <c r="C344" s="18"/>
      <c r="D344" s="18"/>
      <c r="E344" s="18"/>
      <c r="F344" s="18"/>
      <c r="G344" s="18"/>
    </row>
    <row r="345" s="19" customFormat="true" ht="15" hidden="false" customHeight="false" outlineLevel="0" collapsed="false">
      <c r="A345" s="19" t="str">
        <f aca="false">"-"</f>
        <v>-</v>
      </c>
      <c r="B345" s="19" t="s">
        <v>186</v>
      </c>
      <c r="C345" s="20" t="s">
        <v>84</v>
      </c>
      <c r="D345" s="20" t="n">
        <v>1.96</v>
      </c>
      <c r="E345" s="20" t="n">
        <v>0.78</v>
      </c>
      <c r="F345" s="20" t="n">
        <v>24.3</v>
      </c>
      <c r="G345" s="20" t="n">
        <v>106.0752</v>
      </c>
      <c r="H345" s="19" t="n">
        <v>0.2</v>
      </c>
      <c r="I345" s="19" t="n">
        <v>0</v>
      </c>
      <c r="J345" s="19" t="n">
        <v>0</v>
      </c>
      <c r="K345" s="19" t="n">
        <v>0</v>
      </c>
      <c r="L345" s="19" t="n">
        <v>19.21</v>
      </c>
      <c r="M345" s="19" t="n">
        <v>1.57</v>
      </c>
      <c r="N345" s="19" t="n">
        <v>3.53</v>
      </c>
      <c r="O345" s="19" t="n">
        <v>0</v>
      </c>
      <c r="P345" s="19" t="n">
        <v>0</v>
      </c>
      <c r="Q345" s="19" t="n">
        <v>1.57</v>
      </c>
      <c r="R345" s="19" t="n">
        <v>0.98</v>
      </c>
      <c r="S345" s="19" t="n">
        <v>50.96</v>
      </c>
      <c r="T345" s="19" t="n">
        <v>544.88</v>
      </c>
      <c r="U345" s="19" t="n">
        <v>73.5</v>
      </c>
      <c r="V345" s="19" t="n">
        <v>28.42</v>
      </c>
      <c r="W345" s="19" t="n">
        <v>49.98</v>
      </c>
      <c r="X345" s="19" t="n">
        <v>4.31</v>
      </c>
      <c r="Y345" s="19" t="n">
        <v>0</v>
      </c>
      <c r="Z345" s="19" t="n">
        <v>58.8</v>
      </c>
      <c r="AA345" s="19" t="n">
        <v>10</v>
      </c>
      <c r="AB345" s="19" t="n">
        <v>60</v>
      </c>
      <c r="AC345" s="19" t="n">
        <v>0.39</v>
      </c>
      <c r="AD345" s="19" t="n">
        <v>0.04</v>
      </c>
      <c r="AE345" s="19" t="n">
        <v>0.59</v>
      </c>
      <c r="AF345" s="19" t="n">
        <v>0.8</v>
      </c>
      <c r="AG345" s="19" t="n">
        <v>129.36</v>
      </c>
      <c r="AH345" s="19" t="n">
        <v>0</v>
      </c>
      <c r="AI345" s="19" t="n">
        <v>23.52</v>
      </c>
      <c r="AJ345" s="19" t="n">
        <v>25.48</v>
      </c>
      <c r="AK345" s="19" t="n">
        <v>37.24</v>
      </c>
      <c r="AL345" s="19" t="n">
        <v>35.28</v>
      </c>
      <c r="AM345" s="19" t="n">
        <v>5.88</v>
      </c>
      <c r="AN345" s="19" t="n">
        <v>21.56</v>
      </c>
      <c r="AO345" s="19" t="n">
        <v>5.88</v>
      </c>
      <c r="AP345" s="19" t="n">
        <v>17.64</v>
      </c>
      <c r="AQ345" s="19" t="n">
        <v>33.32</v>
      </c>
      <c r="AR345" s="19" t="n">
        <v>19.6</v>
      </c>
      <c r="AS345" s="19" t="n">
        <v>152.88</v>
      </c>
      <c r="AT345" s="19" t="n">
        <v>13.72</v>
      </c>
      <c r="AU345" s="19" t="n">
        <v>27.44</v>
      </c>
      <c r="AV345" s="19" t="n">
        <v>82.32</v>
      </c>
      <c r="AW345" s="19" t="n">
        <v>0</v>
      </c>
      <c r="AX345" s="19" t="n">
        <v>25.48</v>
      </c>
      <c r="AY345" s="19" t="n">
        <v>31.36</v>
      </c>
      <c r="AZ345" s="19" t="n">
        <v>11.76</v>
      </c>
      <c r="BA345" s="19" t="n">
        <v>9.8</v>
      </c>
      <c r="BB345" s="19" t="n">
        <v>0</v>
      </c>
      <c r="BC345" s="19" t="n">
        <v>0</v>
      </c>
      <c r="BD345" s="19" t="n">
        <v>0</v>
      </c>
      <c r="BE345" s="19" t="n">
        <v>0</v>
      </c>
      <c r="BF345" s="19" t="n">
        <v>0</v>
      </c>
      <c r="BG345" s="19" t="n">
        <v>0</v>
      </c>
      <c r="BH345" s="19" t="n">
        <v>0</v>
      </c>
      <c r="BI345" s="19" t="n">
        <v>0</v>
      </c>
      <c r="BJ345" s="19" t="n">
        <v>0</v>
      </c>
      <c r="BK345" s="19" t="n">
        <v>0</v>
      </c>
      <c r="BL345" s="19" t="n">
        <v>0</v>
      </c>
      <c r="BM345" s="19" t="n">
        <v>0</v>
      </c>
      <c r="BN345" s="19" t="n">
        <v>0</v>
      </c>
      <c r="BO345" s="19" t="n">
        <v>0</v>
      </c>
      <c r="BP345" s="19" t="n">
        <v>0</v>
      </c>
      <c r="BQ345" s="19" t="n">
        <v>0</v>
      </c>
      <c r="BR345" s="19" t="n">
        <v>0</v>
      </c>
      <c r="BS345" s="19" t="n">
        <v>0</v>
      </c>
      <c r="BT345" s="19" t="n">
        <v>0</v>
      </c>
      <c r="BU345" s="19" t="n">
        <v>0</v>
      </c>
      <c r="BV345" s="19" t="n">
        <v>0</v>
      </c>
      <c r="BW345" s="19" t="n">
        <v>0</v>
      </c>
      <c r="BX345" s="19" t="n">
        <v>0</v>
      </c>
      <c r="BY345" s="19" t="n">
        <v>0</v>
      </c>
      <c r="BZ345" s="19" t="n">
        <v>172.6</v>
      </c>
      <c r="CB345" s="19" t="n">
        <v>9.8</v>
      </c>
      <c r="CD345" s="19" t="n">
        <v>0</v>
      </c>
      <c r="CE345" s="19" t="n">
        <v>0</v>
      </c>
      <c r="CF345" s="19" t="n">
        <v>0</v>
      </c>
      <c r="CG345" s="19" t="n">
        <v>0</v>
      </c>
      <c r="CH345" s="19" t="n">
        <v>0</v>
      </c>
      <c r="CI345" s="19" t="n">
        <v>0</v>
      </c>
    </row>
    <row r="346" s="19" customFormat="true" ht="15" hidden="false" customHeight="false" outlineLevel="0" collapsed="false">
      <c r="A346" s="19" t="str">
        <f aca="false">"132"</f>
        <v>132</v>
      </c>
      <c r="B346" s="19" t="s">
        <v>199</v>
      </c>
      <c r="C346" s="20" t="str">
        <f aca="false">"260"</f>
        <v>260</v>
      </c>
      <c r="D346" s="20" t="n">
        <v>2.51</v>
      </c>
      <c r="E346" s="20" t="n">
        <v>6.38</v>
      </c>
      <c r="F346" s="20" t="n">
        <v>18.36</v>
      </c>
      <c r="G346" s="20" t="n">
        <v>139.207785</v>
      </c>
      <c r="H346" s="19" t="n">
        <v>3.96</v>
      </c>
      <c r="I346" s="19" t="n">
        <v>0.13</v>
      </c>
      <c r="J346" s="19" t="n">
        <v>3.96</v>
      </c>
      <c r="K346" s="19" t="n">
        <v>0</v>
      </c>
      <c r="L346" s="19" t="n">
        <v>2.66</v>
      </c>
      <c r="M346" s="19" t="n">
        <v>13.85</v>
      </c>
      <c r="N346" s="19" t="n">
        <v>1.85</v>
      </c>
      <c r="O346" s="19" t="n">
        <v>0</v>
      </c>
      <c r="P346" s="19" t="n">
        <v>0</v>
      </c>
      <c r="Q346" s="19" t="n">
        <v>0.38</v>
      </c>
      <c r="R346" s="19" t="n">
        <v>2.16</v>
      </c>
      <c r="S346" s="19" t="n">
        <v>366.89</v>
      </c>
      <c r="T346" s="19" t="n">
        <v>491.23</v>
      </c>
      <c r="U346" s="19" t="n">
        <v>27.3</v>
      </c>
      <c r="V346" s="19" t="n">
        <v>25.42</v>
      </c>
      <c r="W346" s="19" t="n">
        <v>73.45</v>
      </c>
      <c r="X346" s="19" t="n">
        <v>0.98</v>
      </c>
      <c r="Y346" s="19" t="n">
        <v>44.5</v>
      </c>
      <c r="Z346" s="19" t="n">
        <v>1120.05</v>
      </c>
      <c r="AA346" s="19" t="n">
        <v>251.65</v>
      </c>
      <c r="AB346" s="19" t="n">
        <v>0.29</v>
      </c>
      <c r="AC346" s="19" t="n">
        <v>0.09</v>
      </c>
      <c r="AD346" s="19" t="n">
        <v>0.07</v>
      </c>
      <c r="AE346" s="19" t="n">
        <v>1.03</v>
      </c>
      <c r="AF346" s="19" t="n">
        <v>1.77</v>
      </c>
      <c r="AG346" s="19" t="n">
        <v>6.71</v>
      </c>
      <c r="AH346" s="19" t="n">
        <v>0</v>
      </c>
      <c r="AI346" s="19" t="n">
        <v>60.96</v>
      </c>
      <c r="AJ346" s="19" t="n">
        <v>66.94</v>
      </c>
      <c r="AK346" s="19" t="n">
        <v>92.47</v>
      </c>
      <c r="AL346" s="19" t="n">
        <v>84.38</v>
      </c>
      <c r="AM346" s="19" t="n">
        <v>21.41</v>
      </c>
      <c r="AN346" s="19" t="n">
        <v>57.18</v>
      </c>
      <c r="AO346" s="19" t="n">
        <v>25.48</v>
      </c>
      <c r="AP346" s="19" t="n">
        <v>69.88</v>
      </c>
      <c r="AQ346" s="19" t="n">
        <v>64.09</v>
      </c>
      <c r="AR346" s="19" t="n">
        <v>136.13</v>
      </c>
      <c r="AS346" s="19" t="n">
        <v>95.36</v>
      </c>
      <c r="AT346" s="19" t="n">
        <v>20.1</v>
      </c>
      <c r="AU346" s="19" t="n">
        <v>47.92</v>
      </c>
      <c r="AV346" s="19" t="n">
        <v>346.05</v>
      </c>
      <c r="AW346" s="19" t="n">
        <v>0</v>
      </c>
      <c r="AX346" s="19" t="n">
        <v>73.5</v>
      </c>
      <c r="AY346" s="19" t="n">
        <v>44.84</v>
      </c>
      <c r="AZ346" s="19" t="n">
        <v>35.88</v>
      </c>
      <c r="BA346" s="19" t="n">
        <v>19.36</v>
      </c>
      <c r="BB346" s="19" t="n">
        <v>0.18</v>
      </c>
      <c r="BC346" s="19" t="n">
        <v>0.04</v>
      </c>
      <c r="BD346" s="19" t="n">
        <v>0.04</v>
      </c>
      <c r="BE346" s="19" t="n">
        <v>0.09</v>
      </c>
      <c r="BF346" s="19" t="n">
        <v>0.12</v>
      </c>
      <c r="BG346" s="19" t="n">
        <v>0.39</v>
      </c>
      <c r="BH346" s="19" t="n">
        <v>0</v>
      </c>
      <c r="BI346" s="19" t="n">
        <v>1.27</v>
      </c>
      <c r="BJ346" s="19" t="n">
        <v>0</v>
      </c>
      <c r="BK346" s="19" t="n">
        <v>0.38</v>
      </c>
      <c r="BL346" s="19" t="n">
        <v>0</v>
      </c>
      <c r="BM346" s="19" t="n">
        <v>0</v>
      </c>
      <c r="BN346" s="19" t="n">
        <v>0</v>
      </c>
      <c r="BO346" s="19" t="n">
        <v>0</v>
      </c>
      <c r="BP346" s="19" t="n">
        <v>0.14</v>
      </c>
      <c r="BQ346" s="19" t="n">
        <v>1.24</v>
      </c>
      <c r="BR346" s="19" t="n">
        <v>0</v>
      </c>
      <c r="BS346" s="19" t="n">
        <v>0</v>
      </c>
      <c r="BT346" s="19" t="n">
        <v>0.12</v>
      </c>
      <c r="BU346" s="19" t="n">
        <v>0</v>
      </c>
      <c r="BV346" s="19" t="n">
        <v>0</v>
      </c>
      <c r="BW346" s="19" t="n">
        <v>0</v>
      </c>
      <c r="BX346" s="19" t="n">
        <v>0</v>
      </c>
      <c r="BY346" s="19" t="n">
        <v>0</v>
      </c>
      <c r="BZ346" s="19" t="n">
        <v>284.63</v>
      </c>
      <c r="CB346" s="19" t="n">
        <v>231.18</v>
      </c>
      <c r="CD346" s="19" t="n">
        <v>0</v>
      </c>
      <c r="CE346" s="19" t="n">
        <v>0</v>
      </c>
      <c r="CF346" s="19" t="n">
        <v>0</v>
      </c>
      <c r="CG346" s="19" t="n">
        <v>0</v>
      </c>
      <c r="CH346" s="19" t="n">
        <v>0</v>
      </c>
      <c r="CI346" s="19" t="n">
        <v>0</v>
      </c>
    </row>
    <row r="347" s="19" customFormat="true" ht="15" hidden="false" customHeight="false" outlineLevel="0" collapsed="false">
      <c r="A347" s="19" t="str">
        <f aca="false">"436"</f>
        <v>436</v>
      </c>
      <c r="B347" s="19" t="s">
        <v>213</v>
      </c>
      <c r="C347" s="20" t="str">
        <f aca="false">"250"</f>
        <v>250</v>
      </c>
      <c r="D347" s="20" t="n">
        <v>17.58</v>
      </c>
      <c r="E347" s="20" t="n">
        <v>20.4</v>
      </c>
      <c r="F347" s="20" t="n">
        <v>31.06</v>
      </c>
      <c r="G347" s="20" t="n">
        <v>375.2836</v>
      </c>
      <c r="H347" s="19" t="n">
        <v>6.84</v>
      </c>
      <c r="I347" s="19" t="n">
        <v>5.2</v>
      </c>
      <c r="J347" s="19" t="n">
        <v>0</v>
      </c>
      <c r="K347" s="19" t="n">
        <v>0</v>
      </c>
      <c r="L347" s="19" t="n">
        <v>4.15</v>
      </c>
      <c r="M347" s="19" t="n">
        <v>24.04</v>
      </c>
      <c r="N347" s="19" t="n">
        <v>2.87</v>
      </c>
      <c r="O347" s="19" t="n">
        <v>0</v>
      </c>
      <c r="P347" s="19" t="n">
        <v>0</v>
      </c>
      <c r="Q347" s="19" t="n">
        <v>0.43</v>
      </c>
      <c r="R347" s="19" t="n">
        <v>4.09</v>
      </c>
      <c r="S347" s="19" t="n">
        <v>531.15</v>
      </c>
      <c r="T347" s="19" t="n">
        <v>1157.63</v>
      </c>
      <c r="U347" s="19" t="n">
        <v>33</v>
      </c>
      <c r="V347" s="19" t="n">
        <v>55.77</v>
      </c>
      <c r="W347" s="19" t="n">
        <v>243.23</v>
      </c>
      <c r="X347" s="19" t="n">
        <v>3.72</v>
      </c>
      <c r="Y347" s="19" t="n">
        <v>0</v>
      </c>
      <c r="Z347" s="19" t="n">
        <v>80</v>
      </c>
      <c r="AA347" s="19" t="n">
        <v>12.8</v>
      </c>
      <c r="AB347" s="19" t="n">
        <v>4.06</v>
      </c>
      <c r="AC347" s="19" t="n">
        <v>0.23</v>
      </c>
      <c r="AD347" s="19" t="n">
        <v>0.22</v>
      </c>
      <c r="AE347" s="19" t="n">
        <v>5.61</v>
      </c>
      <c r="AF347" s="19" t="n">
        <v>9.58</v>
      </c>
      <c r="AG347" s="19" t="n">
        <v>35.04</v>
      </c>
      <c r="AH347" s="19" t="n">
        <v>0</v>
      </c>
      <c r="AI347" s="19" t="n">
        <v>824.61</v>
      </c>
      <c r="AJ347" s="19" t="n">
        <v>655.13</v>
      </c>
      <c r="AK347" s="19" t="n">
        <v>1199.29</v>
      </c>
      <c r="AL347" s="19" t="n">
        <v>1298.85</v>
      </c>
      <c r="AM347" s="19" t="n">
        <v>353.4</v>
      </c>
      <c r="AN347" s="19" t="n">
        <v>671.09</v>
      </c>
      <c r="AO347" s="19" t="n">
        <v>190</v>
      </c>
      <c r="AP347" s="19" t="n">
        <v>666.53</v>
      </c>
      <c r="AQ347" s="19" t="n">
        <v>913.53</v>
      </c>
      <c r="AR347" s="19" t="n">
        <v>1035.91</v>
      </c>
      <c r="AS347" s="19" t="n">
        <v>1452.37</v>
      </c>
      <c r="AT347" s="19" t="n">
        <v>560.92</v>
      </c>
      <c r="AU347" s="19" t="n">
        <v>774.45</v>
      </c>
      <c r="AV347" s="19" t="n">
        <v>2669.92</v>
      </c>
      <c r="AW347" s="19" t="n">
        <v>220.4</v>
      </c>
      <c r="AX347" s="19" t="n">
        <v>566.21</v>
      </c>
      <c r="AY347" s="19" t="n">
        <v>633.85</v>
      </c>
      <c r="AZ347" s="19" t="n">
        <v>545.69</v>
      </c>
      <c r="BA347" s="19" t="n">
        <v>216.6</v>
      </c>
      <c r="BB347" s="19" t="n">
        <v>0</v>
      </c>
      <c r="BC347" s="19" t="n">
        <v>0</v>
      </c>
      <c r="BD347" s="19" t="n">
        <v>0</v>
      </c>
      <c r="BE347" s="19" t="n">
        <v>0</v>
      </c>
      <c r="BF347" s="19" t="n">
        <v>0</v>
      </c>
      <c r="BG347" s="19" t="n">
        <v>0</v>
      </c>
      <c r="BH347" s="19" t="n">
        <v>0</v>
      </c>
      <c r="BI347" s="19" t="n">
        <v>0.58</v>
      </c>
      <c r="BJ347" s="19" t="n">
        <v>0</v>
      </c>
      <c r="BK347" s="19" t="n">
        <v>0.33</v>
      </c>
      <c r="BL347" s="19" t="n">
        <v>0.02</v>
      </c>
      <c r="BM347" s="19" t="n">
        <v>0.05</v>
      </c>
      <c r="BN347" s="19" t="n">
        <v>0</v>
      </c>
      <c r="BO347" s="19" t="n">
        <v>0</v>
      </c>
      <c r="BP347" s="19" t="n">
        <v>0.01</v>
      </c>
      <c r="BQ347" s="19" t="n">
        <v>2.05</v>
      </c>
      <c r="BR347" s="19" t="n">
        <v>0</v>
      </c>
      <c r="BS347" s="19" t="n">
        <v>0</v>
      </c>
      <c r="BT347" s="19" t="n">
        <v>4.62</v>
      </c>
      <c r="BU347" s="19" t="n">
        <v>0</v>
      </c>
      <c r="BV347" s="19" t="n">
        <v>0</v>
      </c>
      <c r="BW347" s="19" t="n">
        <v>0</v>
      </c>
      <c r="BX347" s="19" t="n">
        <v>0</v>
      </c>
      <c r="BY347" s="19" t="n">
        <v>0</v>
      </c>
      <c r="BZ347" s="19" t="n">
        <v>197.77</v>
      </c>
      <c r="CB347" s="19" t="n">
        <v>13.33</v>
      </c>
      <c r="CD347" s="19" t="n">
        <v>0</v>
      </c>
      <c r="CE347" s="19" t="n">
        <v>0</v>
      </c>
      <c r="CF347" s="19" t="n">
        <v>0</v>
      </c>
      <c r="CG347" s="19" t="n">
        <v>0</v>
      </c>
      <c r="CH347" s="19" t="n">
        <v>0</v>
      </c>
      <c r="CI347" s="19" t="n">
        <v>0</v>
      </c>
    </row>
    <row r="348" s="19" customFormat="true" ht="15" hidden="false" customHeight="false" outlineLevel="0" collapsed="false">
      <c r="A348" s="19" t="str">
        <f aca="false">"639"</f>
        <v>639</v>
      </c>
      <c r="B348" s="19" t="s">
        <v>128</v>
      </c>
      <c r="C348" s="20" t="str">
        <f aca="false">"200"</f>
        <v>200</v>
      </c>
      <c r="D348" s="20" t="n">
        <v>1.02</v>
      </c>
      <c r="E348" s="20" t="n">
        <v>0.06</v>
      </c>
      <c r="F348" s="20" t="n">
        <v>23.18</v>
      </c>
      <c r="G348" s="20" t="n">
        <v>87.59892</v>
      </c>
      <c r="H348" s="19" t="n">
        <v>0.02</v>
      </c>
      <c r="I348" s="19" t="n">
        <v>0</v>
      </c>
      <c r="J348" s="19" t="n">
        <v>0</v>
      </c>
      <c r="K348" s="19" t="n">
        <v>0</v>
      </c>
      <c r="L348" s="19" t="n">
        <v>19.19</v>
      </c>
      <c r="M348" s="19" t="n">
        <v>0.57</v>
      </c>
      <c r="N348" s="19" t="n">
        <v>3.42</v>
      </c>
      <c r="O348" s="19" t="n">
        <v>0</v>
      </c>
      <c r="P348" s="19" t="n">
        <v>0</v>
      </c>
      <c r="Q348" s="19" t="n">
        <v>0.3</v>
      </c>
      <c r="R348" s="19" t="n">
        <v>0.81</v>
      </c>
      <c r="S348" s="19" t="n">
        <v>45.05</v>
      </c>
      <c r="T348" s="19" t="n">
        <v>872.49</v>
      </c>
      <c r="U348" s="19" t="n">
        <v>106.7</v>
      </c>
      <c r="V348" s="19" t="n">
        <v>71.82</v>
      </c>
      <c r="W348" s="19" t="n">
        <v>85.75</v>
      </c>
      <c r="X348" s="19" t="n">
        <v>1.67</v>
      </c>
      <c r="Y348" s="19" t="n">
        <v>0</v>
      </c>
      <c r="Z348" s="19" t="n">
        <v>819</v>
      </c>
      <c r="AA348" s="19" t="n">
        <v>152.3</v>
      </c>
      <c r="AB348" s="19" t="n">
        <v>1.73</v>
      </c>
      <c r="AC348" s="19" t="n">
        <v>0.07</v>
      </c>
      <c r="AD348" s="19" t="n">
        <v>0.09</v>
      </c>
      <c r="AE348" s="19" t="n">
        <v>1.22</v>
      </c>
      <c r="AF348" s="19" t="n">
        <v>1.83</v>
      </c>
      <c r="AG348" s="19" t="n">
        <v>12.92</v>
      </c>
      <c r="AH348" s="19" t="n">
        <v>0</v>
      </c>
      <c r="AI348" s="19" t="n">
        <v>0.01</v>
      </c>
      <c r="AJ348" s="19" t="n">
        <v>0.01</v>
      </c>
      <c r="AK348" s="19" t="n">
        <v>24.71</v>
      </c>
      <c r="AL348" s="19" t="n">
        <v>26.77</v>
      </c>
      <c r="AM348" s="19" t="n">
        <v>20.58</v>
      </c>
      <c r="AN348" s="19" t="n">
        <v>102.91</v>
      </c>
      <c r="AO348" s="19" t="n">
        <v>4.12</v>
      </c>
      <c r="AP348" s="19" t="n">
        <v>24.71</v>
      </c>
      <c r="AQ348" s="19" t="n">
        <v>51.46</v>
      </c>
      <c r="AR348" s="19" t="n">
        <v>164.65</v>
      </c>
      <c r="AS348" s="19" t="n">
        <v>148.23</v>
      </c>
      <c r="AT348" s="19" t="n">
        <v>20.58</v>
      </c>
      <c r="AU348" s="19" t="n">
        <v>10.3</v>
      </c>
      <c r="AV348" s="19" t="n">
        <v>185.25</v>
      </c>
      <c r="AW348" s="19" t="n">
        <v>0</v>
      </c>
      <c r="AX348" s="19" t="n">
        <v>205.82</v>
      </c>
      <c r="AY348" s="19" t="n">
        <v>144.07</v>
      </c>
      <c r="AZ348" s="19" t="n">
        <v>20.59</v>
      </c>
      <c r="BA348" s="19" t="n">
        <v>30.87</v>
      </c>
      <c r="BB348" s="19" t="n">
        <v>0</v>
      </c>
      <c r="BC348" s="19" t="n">
        <v>0</v>
      </c>
      <c r="BD348" s="19" t="n">
        <v>0</v>
      </c>
      <c r="BE348" s="19" t="n">
        <v>0</v>
      </c>
      <c r="BF348" s="19" t="n">
        <v>0</v>
      </c>
      <c r="BG348" s="19" t="n">
        <v>0</v>
      </c>
      <c r="BH348" s="19" t="n">
        <v>0</v>
      </c>
      <c r="BI348" s="19" t="n">
        <v>0.08</v>
      </c>
      <c r="BJ348" s="19" t="n">
        <v>0</v>
      </c>
      <c r="BK348" s="19" t="n">
        <v>0.01</v>
      </c>
      <c r="BL348" s="19" t="n">
        <v>0</v>
      </c>
      <c r="BM348" s="19" t="n">
        <v>0</v>
      </c>
      <c r="BN348" s="19" t="n">
        <v>0</v>
      </c>
      <c r="BO348" s="19" t="n">
        <v>0</v>
      </c>
      <c r="BP348" s="19" t="n">
        <v>0.01</v>
      </c>
      <c r="BQ348" s="19" t="n">
        <v>0.06</v>
      </c>
      <c r="BR348" s="19" t="n">
        <v>0</v>
      </c>
      <c r="BS348" s="19" t="n">
        <v>0</v>
      </c>
      <c r="BT348" s="19" t="n">
        <v>0.04</v>
      </c>
      <c r="BU348" s="19" t="n">
        <v>0.12</v>
      </c>
      <c r="BV348" s="19" t="n">
        <v>0</v>
      </c>
      <c r="BW348" s="19" t="n">
        <v>0</v>
      </c>
      <c r="BX348" s="19" t="n">
        <v>0</v>
      </c>
      <c r="BY348" s="19" t="n">
        <v>0</v>
      </c>
      <c r="BZ348" s="19" t="n">
        <v>214.01</v>
      </c>
      <c r="CB348" s="19" t="n">
        <v>136.5</v>
      </c>
      <c r="CD348" s="19" t="n">
        <v>0</v>
      </c>
      <c r="CE348" s="19" t="n">
        <v>0</v>
      </c>
      <c r="CF348" s="19" t="n">
        <v>0</v>
      </c>
      <c r="CG348" s="19" t="n">
        <v>0</v>
      </c>
      <c r="CH348" s="19" t="n">
        <v>0</v>
      </c>
      <c r="CI348" s="19" t="n">
        <v>0</v>
      </c>
    </row>
    <row r="349" s="19" customFormat="true" ht="15" hidden="false" customHeight="false" outlineLevel="0" collapsed="false">
      <c r="B349" s="19" t="s">
        <v>95</v>
      </c>
      <c r="C349" s="20" t="str">
        <f aca="false">"70"</f>
        <v>70</v>
      </c>
      <c r="D349" s="20" t="n">
        <v>4.53</v>
      </c>
      <c r="E349" s="20" t="n">
        <v>0.82</v>
      </c>
      <c r="F349" s="20" t="n">
        <v>28.61</v>
      </c>
      <c r="G349" s="20" t="n">
        <v>132.65868</v>
      </c>
      <c r="H349" s="19" t="n">
        <v>0.14</v>
      </c>
      <c r="I349" s="19" t="n">
        <v>0</v>
      </c>
      <c r="J349" s="19" t="n">
        <v>0</v>
      </c>
      <c r="K349" s="19" t="n">
        <v>0</v>
      </c>
      <c r="L349" s="19" t="n">
        <v>0.82</v>
      </c>
      <c r="M349" s="19" t="n">
        <v>22.09</v>
      </c>
      <c r="N349" s="19" t="n">
        <v>5.69</v>
      </c>
      <c r="O349" s="19" t="n">
        <v>0</v>
      </c>
      <c r="P349" s="19" t="n">
        <v>0</v>
      </c>
      <c r="Q349" s="19" t="n">
        <v>0.69</v>
      </c>
      <c r="R349" s="19" t="n">
        <v>1.72</v>
      </c>
      <c r="S349" s="19" t="n">
        <v>418.46</v>
      </c>
      <c r="T349" s="19" t="n">
        <v>168.07</v>
      </c>
      <c r="U349" s="19" t="n">
        <v>24.01</v>
      </c>
      <c r="V349" s="19" t="n">
        <v>32.24</v>
      </c>
      <c r="W349" s="19" t="n">
        <v>108.39</v>
      </c>
      <c r="X349" s="19" t="n">
        <v>2.68</v>
      </c>
      <c r="Y349" s="19" t="n">
        <v>0</v>
      </c>
      <c r="Z349" s="19" t="n">
        <v>3.43</v>
      </c>
      <c r="AA349" s="19" t="n">
        <v>0.7</v>
      </c>
      <c r="AB349" s="19" t="n">
        <v>0.98</v>
      </c>
      <c r="AC349" s="19" t="n">
        <v>0.12</v>
      </c>
      <c r="AD349" s="19" t="n">
        <v>0.05</v>
      </c>
      <c r="AE349" s="19" t="n">
        <v>0.48</v>
      </c>
      <c r="AF349" s="19" t="n">
        <v>1.4</v>
      </c>
      <c r="AG349" s="19" t="n">
        <v>0</v>
      </c>
      <c r="AH349" s="19" t="n">
        <v>0</v>
      </c>
      <c r="AI349" s="19" t="n">
        <v>220.89</v>
      </c>
      <c r="AJ349" s="19" t="n">
        <v>170.13</v>
      </c>
      <c r="AK349" s="19" t="n">
        <v>292.92</v>
      </c>
      <c r="AL349" s="19" t="n">
        <v>152.98</v>
      </c>
      <c r="AM349" s="19" t="n">
        <v>63.8</v>
      </c>
      <c r="AN349" s="19" t="n">
        <v>135.83</v>
      </c>
      <c r="AO349" s="19" t="n">
        <v>54.88</v>
      </c>
      <c r="AP349" s="19" t="n">
        <v>254.51</v>
      </c>
      <c r="AQ349" s="19" t="n">
        <v>203.74</v>
      </c>
      <c r="AR349" s="19" t="n">
        <v>199.63</v>
      </c>
      <c r="AS349" s="19" t="n">
        <v>318.3</v>
      </c>
      <c r="AT349" s="19" t="n">
        <v>85.06</v>
      </c>
      <c r="AU349" s="19" t="n">
        <v>212.66</v>
      </c>
      <c r="AV349" s="19" t="n">
        <v>1048.89</v>
      </c>
      <c r="AW349" s="19" t="n">
        <v>0</v>
      </c>
      <c r="AX349" s="19" t="n">
        <v>360.84</v>
      </c>
      <c r="AY349" s="19" t="n">
        <v>199.63</v>
      </c>
      <c r="AZ349" s="19" t="n">
        <v>123.48</v>
      </c>
      <c r="BA349" s="19" t="n">
        <v>89.18</v>
      </c>
      <c r="BB349" s="19" t="n">
        <v>0</v>
      </c>
      <c r="BC349" s="19" t="n">
        <v>0</v>
      </c>
      <c r="BD349" s="19" t="n">
        <v>0</v>
      </c>
      <c r="BE349" s="19" t="n">
        <v>0</v>
      </c>
      <c r="BF349" s="19" t="n">
        <v>0</v>
      </c>
      <c r="BG349" s="19" t="n">
        <v>0</v>
      </c>
      <c r="BH349" s="19" t="n">
        <v>0</v>
      </c>
      <c r="BI349" s="19" t="n">
        <v>0.1</v>
      </c>
      <c r="BJ349" s="19" t="n">
        <v>0</v>
      </c>
      <c r="BK349" s="19" t="n">
        <v>0.01</v>
      </c>
      <c r="BL349" s="19" t="n">
        <v>0.01</v>
      </c>
      <c r="BM349" s="19" t="n">
        <v>0</v>
      </c>
      <c r="BN349" s="19" t="n">
        <v>0</v>
      </c>
      <c r="BO349" s="19" t="n">
        <v>0</v>
      </c>
      <c r="BP349" s="19" t="n">
        <v>0.01</v>
      </c>
      <c r="BQ349" s="19" t="n">
        <v>0.08</v>
      </c>
      <c r="BR349" s="19" t="n">
        <v>0</v>
      </c>
      <c r="BS349" s="19" t="n">
        <v>0</v>
      </c>
      <c r="BT349" s="19" t="n">
        <v>0.33</v>
      </c>
      <c r="BU349" s="19" t="n">
        <v>0.05</v>
      </c>
      <c r="BV349" s="19" t="n">
        <v>0</v>
      </c>
      <c r="BW349" s="19" t="n">
        <v>0</v>
      </c>
      <c r="BX349" s="19" t="n">
        <v>0</v>
      </c>
      <c r="BY349" s="19" t="n">
        <v>0</v>
      </c>
      <c r="BZ349" s="19" t="n">
        <v>32.9</v>
      </c>
      <c r="CB349" s="19" t="n">
        <v>0.57</v>
      </c>
      <c r="CD349" s="19" t="n">
        <v>0</v>
      </c>
      <c r="CE349" s="19" t="n">
        <v>0</v>
      </c>
      <c r="CF349" s="19" t="n">
        <v>0</v>
      </c>
      <c r="CG349" s="19" t="n">
        <v>0</v>
      </c>
      <c r="CH349" s="19" t="n">
        <v>0</v>
      </c>
      <c r="CI349" s="19" t="n">
        <v>0</v>
      </c>
    </row>
    <row r="350" s="21" customFormat="true" ht="15" hidden="false" customHeight="false" outlineLevel="0" collapsed="false">
      <c r="A350" s="21" t="str">
        <f aca="false">"-"</f>
        <v>-</v>
      </c>
      <c r="B350" s="21" t="s">
        <v>87</v>
      </c>
      <c r="C350" s="22" t="str">
        <f aca="false">"50"</f>
        <v>50</v>
      </c>
      <c r="D350" s="22" t="n">
        <v>3.31</v>
      </c>
      <c r="E350" s="22" t="n">
        <v>0.33</v>
      </c>
      <c r="F350" s="22" t="n">
        <v>23.45</v>
      </c>
      <c r="G350" s="22" t="n">
        <v>111.9505</v>
      </c>
      <c r="H350" s="21" t="n">
        <v>0</v>
      </c>
      <c r="I350" s="21" t="n">
        <v>0</v>
      </c>
      <c r="J350" s="21" t="n">
        <v>0</v>
      </c>
      <c r="K350" s="21" t="n">
        <v>0</v>
      </c>
      <c r="L350" s="21" t="n">
        <v>0.55</v>
      </c>
      <c r="M350" s="21" t="n">
        <v>22.8</v>
      </c>
      <c r="N350" s="21" t="n">
        <v>0.1</v>
      </c>
      <c r="O350" s="21" t="n">
        <v>0</v>
      </c>
      <c r="P350" s="21" t="n">
        <v>0</v>
      </c>
      <c r="Q350" s="21" t="n">
        <v>0</v>
      </c>
      <c r="R350" s="21" t="n">
        <v>0.9</v>
      </c>
      <c r="S350" s="21" t="n">
        <v>0</v>
      </c>
      <c r="T350" s="21" t="n">
        <v>0</v>
      </c>
      <c r="U350" s="21" t="n">
        <v>0</v>
      </c>
      <c r="V350" s="21" t="n">
        <v>0</v>
      </c>
      <c r="W350" s="21" t="n">
        <v>0</v>
      </c>
      <c r="X350" s="21" t="n">
        <v>0</v>
      </c>
      <c r="Y350" s="21" t="n">
        <v>0</v>
      </c>
      <c r="Z350" s="21" t="n">
        <v>0</v>
      </c>
      <c r="AA350" s="21" t="n">
        <v>0</v>
      </c>
      <c r="AB350" s="21" t="n">
        <v>0</v>
      </c>
      <c r="AC350" s="21" t="n">
        <v>0</v>
      </c>
      <c r="AD350" s="21" t="n">
        <v>0</v>
      </c>
      <c r="AE350" s="21" t="n">
        <v>0</v>
      </c>
      <c r="AF350" s="21" t="n">
        <v>0</v>
      </c>
      <c r="AG350" s="21" t="n">
        <v>0</v>
      </c>
      <c r="AH350" s="21" t="n">
        <v>0</v>
      </c>
      <c r="AI350" s="21" t="n">
        <v>159.65</v>
      </c>
      <c r="AJ350" s="21" t="n">
        <v>166.17</v>
      </c>
      <c r="AK350" s="21" t="n">
        <v>254.48</v>
      </c>
      <c r="AL350" s="21" t="n">
        <v>84.39</v>
      </c>
      <c r="AM350" s="21" t="n">
        <v>50.03</v>
      </c>
      <c r="AN350" s="21" t="n">
        <v>100.05</v>
      </c>
      <c r="AO350" s="21" t="n">
        <v>37.85</v>
      </c>
      <c r="AP350" s="21" t="n">
        <v>180.96</v>
      </c>
      <c r="AQ350" s="21" t="n">
        <v>112.23</v>
      </c>
      <c r="AR350" s="21" t="n">
        <v>156.6</v>
      </c>
      <c r="AS350" s="21" t="n">
        <v>129.2</v>
      </c>
      <c r="AT350" s="21" t="n">
        <v>67.86</v>
      </c>
      <c r="AU350" s="21" t="n">
        <v>120.06</v>
      </c>
      <c r="AV350" s="21" t="n">
        <v>1003.98</v>
      </c>
      <c r="AW350" s="21" t="n">
        <v>0</v>
      </c>
      <c r="AX350" s="21" t="n">
        <v>327.12</v>
      </c>
      <c r="AY350" s="21" t="n">
        <v>142.25</v>
      </c>
      <c r="AZ350" s="21" t="n">
        <v>94.4</v>
      </c>
      <c r="BA350" s="21" t="n">
        <v>74.82</v>
      </c>
      <c r="BB350" s="21" t="n">
        <v>0</v>
      </c>
      <c r="BC350" s="21" t="n">
        <v>0</v>
      </c>
      <c r="BD350" s="21" t="n">
        <v>0</v>
      </c>
      <c r="BE350" s="21" t="n">
        <v>0</v>
      </c>
      <c r="BF350" s="21" t="n">
        <v>0</v>
      </c>
      <c r="BG350" s="21" t="n">
        <v>0</v>
      </c>
      <c r="BH350" s="21" t="n">
        <v>0</v>
      </c>
      <c r="BI350" s="21" t="n">
        <v>0.04</v>
      </c>
      <c r="BJ350" s="21" t="n">
        <v>0</v>
      </c>
      <c r="BK350" s="21" t="n">
        <v>0</v>
      </c>
      <c r="BL350" s="21" t="n">
        <v>0</v>
      </c>
      <c r="BM350" s="21" t="n">
        <v>0</v>
      </c>
      <c r="BN350" s="21" t="n">
        <v>0</v>
      </c>
      <c r="BO350" s="21" t="n">
        <v>0</v>
      </c>
      <c r="BP350" s="21" t="n">
        <v>0</v>
      </c>
      <c r="BQ350" s="21" t="n">
        <v>0.03</v>
      </c>
      <c r="BR350" s="21" t="n">
        <v>0</v>
      </c>
      <c r="BS350" s="21" t="n">
        <v>0</v>
      </c>
      <c r="BT350" s="21" t="n">
        <v>0.14</v>
      </c>
      <c r="BU350" s="21" t="n">
        <v>0.01</v>
      </c>
      <c r="BV350" s="21" t="n">
        <v>0</v>
      </c>
      <c r="BW350" s="21" t="n">
        <v>0</v>
      </c>
      <c r="BX350" s="21" t="n">
        <v>0</v>
      </c>
      <c r="BY350" s="21" t="n">
        <v>0</v>
      </c>
      <c r="BZ350" s="21" t="n">
        <v>19.55</v>
      </c>
      <c r="CB350" s="21" t="n">
        <v>0</v>
      </c>
      <c r="CD350" s="21" t="n">
        <v>0</v>
      </c>
      <c r="CE350" s="21" t="n">
        <v>0</v>
      </c>
      <c r="CF350" s="21" t="n">
        <v>0</v>
      </c>
      <c r="CG350" s="21" t="n">
        <v>0</v>
      </c>
      <c r="CH350" s="21" t="n">
        <v>0</v>
      </c>
      <c r="CI350" s="21" t="n">
        <v>0</v>
      </c>
    </row>
    <row r="351" s="23" customFormat="true" ht="14.25" hidden="false" customHeight="false" outlineLevel="0" collapsed="false">
      <c r="B351" s="23" t="s">
        <v>96</v>
      </c>
      <c r="C351" s="24"/>
      <c r="D351" s="24" t="n">
        <v>30.9</v>
      </c>
      <c r="E351" s="24" t="n">
        <v>28.78</v>
      </c>
      <c r="F351" s="24" t="n">
        <v>148.96</v>
      </c>
      <c r="G351" s="24" t="n">
        <v>952.77</v>
      </c>
      <c r="H351" s="23" t="n">
        <v>11.16</v>
      </c>
      <c r="I351" s="23" t="n">
        <v>5.33</v>
      </c>
      <c r="J351" s="23" t="n">
        <v>3.96</v>
      </c>
      <c r="K351" s="23" t="n">
        <v>0</v>
      </c>
      <c r="L351" s="23" t="n">
        <v>46.58</v>
      </c>
      <c r="M351" s="23" t="n">
        <v>84.92</v>
      </c>
      <c r="N351" s="23" t="n">
        <v>17.47</v>
      </c>
      <c r="O351" s="23" t="n">
        <v>0</v>
      </c>
      <c r="P351" s="23" t="n">
        <v>0</v>
      </c>
      <c r="Q351" s="23" t="n">
        <v>3.36</v>
      </c>
      <c r="R351" s="23" t="n">
        <v>10.66</v>
      </c>
      <c r="S351" s="23" t="n">
        <v>1412.51</v>
      </c>
      <c r="T351" s="23" t="n">
        <v>3234.3</v>
      </c>
      <c r="U351" s="23" t="n">
        <v>264.51</v>
      </c>
      <c r="V351" s="23" t="n">
        <v>213.68</v>
      </c>
      <c r="W351" s="23" t="n">
        <v>560.8</v>
      </c>
      <c r="X351" s="23" t="n">
        <v>13.36</v>
      </c>
      <c r="Y351" s="23" t="n">
        <v>44.5</v>
      </c>
      <c r="Z351" s="23" t="n">
        <v>2081.28</v>
      </c>
      <c r="AA351" s="23" t="n">
        <v>427.45</v>
      </c>
      <c r="AB351" s="23" t="n">
        <v>67.06</v>
      </c>
      <c r="AC351" s="23" t="n">
        <v>0.91</v>
      </c>
      <c r="AD351" s="23" t="n">
        <v>0.48</v>
      </c>
      <c r="AE351" s="23" t="n">
        <v>8.93</v>
      </c>
      <c r="AF351" s="23" t="n">
        <v>15.38</v>
      </c>
      <c r="AG351" s="23" t="n">
        <v>184.03</v>
      </c>
      <c r="AH351" s="23" t="n">
        <v>0</v>
      </c>
      <c r="AI351" s="23" t="n">
        <v>1289.63</v>
      </c>
      <c r="AJ351" s="23" t="n">
        <v>1083.85</v>
      </c>
      <c r="AK351" s="23" t="n">
        <v>1901.1</v>
      </c>
      <c r="AL351" s="23" t="n">
        <v>1682.65</v>
      </c>
      <c r="AM351" s="23" t="n">
        <v>515.1</v>
      </c>
      <c r="AN351" s="23" t="n">
        <v>1088.62</v>
      </c>
      <c r="AO351" s="23" t="n">
        <v>318.21</v>
      </c>
      <c r="AP351" s="23" t="n">
        <v>1214.21</v>
      </c>
      <c r="AQ351" s="23" t="n">
        <v>1378.37</v>
      </c>
      <c r="AR351" s="23" t="n">
        <v>1712.52</v>
      </c>
      <c r="AS351" s="23" t="n">
        <v>2296.34</v>
      </c>
      <c r="AT351" s="23" t="n">
        <v>768.24</v>
      </c>
      <c r="AU351" s="23" t="n">
        <v>1192.83</v>
      </c>
      <c r="AV351" s="23" t="n">
        <v>5336.4</v>
      </c>
      <c r="AW351" s="23" t="n">
        <v>220.4</v>
      </c>
      <c r="AX351" s="23" t="n">
        <v>1558.96</v>
      </c>
      <c r="AY351" s="23" t="n">
        <v>1195.99</v>
      </c>
      <c r="AZ351" s="23" t="n">
        <v>831.78</v>
      </c>
      <c r="BA351" s="23" t="n">
        <v>440.63</v>
      </c>
      <c r="BB351" s="23" t="n">
        <v>0.18</v>
      </c>
      <c r="BC351" s="23" t="n">
        <v>0.04</v>
      </c>
      <c r="BD351" s="23" t="n">
        <v>0.04</v>
      </c>
      <c r="BE351" s="23" t="n">
        <v>0.09</v>
      </c>
      <c r="BF351" s="23" t="n">
        <v>0.12</v>
      </c>
      <c r="BG351" s="23" t="n">
        <v>0.39</v>
      </c>
      <c r="BH351" s="23" t="n">
        <v>0</v>
      </c>
      <c r="BI351" s="23" t="n">
        <v>2.07</v>
      </c>
      <c r="BJ351" s="23" t="n">
        <v>0</v>
      </c>
      <c r="BK351" s="23" t="n">
        <v>0.74</v>
      </c>
      <c r="BL351" s="23" t="n">
        <v>0.04</v>
      </c>
      <c r="BM351" s="23" t="n">
        <v>0.05</v>
      </c>
      <c r="BN351" s="23" t="n">
        <v>0</v>
      </c>
      <c r="BO351" s="23" t="n">
        <v>0</v>
      </c>
      <c r="BP351" s="23" t="n">
        <v>0.17</v>
      </c>
      <c r="BQ351" s="23" t="n">
        <v>3.45</v>
      </c>
      <c r="BR351" s="23" t="n">
        <v>0</v>
      </c>
      <c r="BS351" s="23" t="n">
        <v>0</v>
      </c>
      <c r="BT351" s="23" t="n">
        <v>5.25</v>
      </c>
      <c r="BU351" s="23" t="n">
        <v>0.18</v>
      </c>
      <c r="BV351" s="23" t="n">
        <v>0</v>
      </c>
      <c r="BW351" s="23" t="n">
        <v>0</v>
      </c>
      <c r="BX351" s="23" t="n">
        <v>0</v>
      </c>
      <c r="BY351" s="23" t="n">
        <v>0</v>
      </c>
      <c r="BZ351" s="23" t="n">
        <v>921.46</v>
      </c>
      <c r="CA351" s="23" t="n">
        <f aca="false">$G$351/$G$352*100</f>
        <v>62.414102572501</v>
      </c>
      <c r="CB351" s="23" t="n">
        <v>391.38</v>
      </c>
      <c r="CD351" s="23" t="n">
        <v>0</v>
      </c>
      <c r="CE351" s="23" t="n">
        <v>0</v>
      </c>
      <c r="CF351" s="23" t="n">
        <v>0</v>
      </c>
      <c r="CG351" s="23" t="n">
        <v>0</v>
      </c>
      <c r="CH351" s="23" t="n">
        <v>0</v>
      </c>
      <c r="CI351" s="23" t="n">
        <v>0</v>
      </c>
    </row>
    <row r="352" s="23" customFormat="true" ht="14.25" hidden="false" customHeight="false" outlineLevel="0" collapsed="false">
      <c r="B352" s="23" t="s">
        <v>97</v>
      </c>
      <c r="C352" s="24"/>
      <c r="D352" s="24" t="n">
        <v>45.52</v>
      </c>
      <c r="E352" s="24" t="n">
        <v>45.2</v>
      </c>
      <c r="F352" s="24" t="n">
        <v>241.43</v>
      </c>
      <c r="G352" s="24" t="n">
        <v>1526.53</v>
      </c>
      <c r="H352" s="23" t="n">
        <v>20.64</v>
      </c>
      <c r="I352" s="23" t="n">
        <v>5.56</v>
      </c>
      <c r="J352" s="23" t="n">
        <v>3.96</v>
      </c>
      <c r="K352" s="23" t="n">
        <v>0</v>
      </c>
      <c r="L352" s="23" t="n">
        <v>69.1</v>
      </c>
      <c r="M352" s="23" t="n">
        <v>151.87</v>
      </c>
      <c r="N352" s="23" t="n">
        <v>20.46</v>
      </c>
      <c r="O352" s="23" t="n">
        <v>0</v>
      </c>
      <c r="P352" s="23" t="n">
        <v>0</v>
      </c>
      <c r="Q352" s="23" t="n">
        <v>3.82</v>
      </c>
      <c r="R352" s="23" t="n">
        <v>14.07</v>
      </c>
      <c r="S352" s="23" t="n">
        <v>2039.77</v>
      </c>
      <c r="T352" s="23" t="n">
        <v>3551.72</v>
      </c>
      <c r="U352" s="23" t="n">
        <v>580.59</v>
      </c>
      <c r="V352" s="23" t="n">
        <v>281.25</v>
      </c>
      <c r="W352" s="23" t="n">
        <v>898.29</v>
      </c>
      <c r="X352" s="23" t="n">
        <v>15.29</v>
      </c>
      <c r="Y352" s="23" t="n">
        <v>151.22</v>
      </c>
      <c r="Z352" s="23" t="n">
        <v>2139.49</v>
      </c>
      <c r="AA352" s="23" t="n">
        <v>548.53</v>
      </c>
      <c r="AB352" s="23" t="n">
        <v>67.94</v>
      </c>
      <c r="AC352" s="23" t="n">
        <v>1.12</v>
      </c>
      <c r="AD352" s="23" t="n">
        <v>0.73</v>
      </c>
      <c r="AE352" s="23" t="n">
        <v>10.29</v>
      </c>
      <c r="AF352" s="23" t="n">
        <v>20.47</v>
      </c>
      <c r="AG352" s="23" t="n">
        <v>184.77</v>
      </c>
      <c r="AH352" s="23" t="n">
        <v>0</v>
      </c>
      <c r="AI352" s="23" t="n">
        <v>1831.49</v>
      </c>
      <c r="AJ352" s="23" t="n">
        <v>1553.15</v>
      </c>
      <c r="AK352" s="23" t="n">
        <v>2955.84</v>
      </c>
      <c r="AL352" s="23" t="n">
        <v>2124.82</v>
      </c>
      <c r="AM352" s="23" t="n">
        <v>789.76</v>
      </c>
      <c r="AN352" s="23" t="n">
        <v>1489.9</v>
      </c>
      <c r="AO352" s="23" t="n">
        <v>526.69</v>
      </c>
      <c r="AP352" s="23" t="n">
        <v>1776.24</v>
      </c>
      <c r="AQ352" s="23" t="n">
        <v>1961.44</v>
      </c>
      <c r="AR352" s="23" t="n">
        <v>2192.16</v>
      </c>
      <c r="AS352" s="23" t="n">
        <v>3014.95</v>
      </c>
      <c r="AT352" s="23" t="n">
        <v>1303.02</v>
      </c>
      <c r="AU352" s="23" t="n">
        <v>1509.19</v>
      </c>
      <c r="AV352" s="23" t="n">
        <v>7692.14</v>
      </c>
      <c r="AW352" s="23" t="n">
        <v>220.4</v>
      </c>
      <c r="AX352" s="23" t="n">
        <v>2479.59</v>
      </c>
      <c r="AY352" s="23" t="n">
        <v>1776.68</v>
      </c>
      <c r="AZ352" s="23" t="n">
        <v>1282.19</v>
      </c>
      <c r="BA352" s="23" t="n">
        <v>585.99</v>
      </c>
      <c r="BB352" s="23" t="n">
        <v>0.5</v>
      </c>
      <c r="BC352" s="23" t="n">
        <v>0.14</v>
      </c>
      <c r="BD352" s="23" t="n">
        <v>0.1</v>
      </c>
      <c r="BE352" s="23" t="n">
        <v>0.26</v>
      </c>
      <c r="BF352" s="23" t="n">
        <v>0.32</v>
      </c>
      <c r="BG352" s="23" t="n">
        <v>1.17</v>
      </c>
      <c r="BH352" s="23" t="n">
        <v>0</v>
      </c>
      <c r="BI352" s="23" t="n">
        <v>4.57</v>
      </c>
      <c r="BJ352" s="23" t="n">
        <v>0</v>
      </c>
      <c r="BK352" s="23" t="n">
        <v>1.51</v>
      </c>
      <c r="BL352" s="23" t="n">
        <v>0.04</v>
      </c>
      <c r="BM352" s="23" t="n">
        <v>0.05</v>
      </c>
      <c r="BN352" s="23" t="n">
        <v>0</v>
      </c>
      <c r="BO352" s="23" t="n">
        <v>0.12</v>
      </c>
      <c r="BP352" s="23" t="n">
        <v>0.43</v>
      </c>
      <c r="BQ352" s="23" t="n">
        <v>6.02</v>
      </c>
      <c r="BR352" s="23" t="n">
        <v>0</v>
      </c>
      <c r="BS352" s="23" t="n">
        <v>0</v>
      </c>
      <c r="BT352" s="23" t="n">
        <v>6.14</v>
      </c>
      <c r="BU352" s="23" t="n">
        <v>0.21</v>
      </c>
      <c r="BV352" s="23" t="n">
        <v>0</v>
      </c>
      <c r="BW352" s="23" t="n">
        <v>0</v>
      </c>
      <c r="BX352" s="23" t="n">
        <v>0</v>
      </c>
      <c r="BY352" s="23" t="n">
        <v>0</v>
      </c>
      <c r="BZ352" s="23" t="n">
        <v>1139.43</v>
      </c>
      <c r="CB352" s="23" t="n">
        <v>507.8</v>
      </c>
      <c r="CD352" s="23" t="n">
        <v>0</v>
      </c>
      <c r="CE352" s="23" t="n">
        <v>0</v>
      </c>
      <c r="CF352" s="23" t="n">
        <v>0</v>
      </c>
      <c r="CG352" s="23" t="n">
        <v>0</v>
      </c>
      <c r="CH352" s="23" t="n">
        <v>0</v>
      </c>
      <c r="CI352" s="23" t="n">
        <v>0</v>
      </c>
    </row>
    <row r="353" s="13" customFormat="true" ht="15" hidden="false" customHeight="false" outlineLevel="0" collapsed="false">
      <c r="C353" s="18"/>
      <c r="D353" s="18"/>
      <c r="E353" s="18"/>
      <c r="F353" s="18"/>
      <c r="G353" s="18"/>
    </row>
    <row r="354" s="13" customFormat="true" ht="15" hidden="false" customHeight="false" outlineLevel="0" collapsed="false">
      <c r="C354" s="18"/>
      <c r="D354" s="18"/>
      <c r="E354" s="18"/>
      <c r="F354" s="18"/>
      <c r="G354" s="18"/>
    </row>
    <row r="355" s="13" customFormat="true" ht="15" hidden="false" customHeight="false" outlineLevel="0" collapsed="false">
      <c r="C355" s="18"/>
      <c r="D355" s="18"/>
      <c r="E355" s="18"/>
      <c r="F355" s="18"/>
      <c r="G355" s="18"/>
    </row>
    <row r="356" s="13" customFormat="true" ht="15" hidden="false" customHeight="false" outlineLevel="0" collapsed="false">
      <c r="C356" s="18"/>
      <c r="D356" s="18"/>
      <c r="E356" s="18"/>
      <c r="F356" s="18"/>
      <c r="G356" s="18"/>
    </row>
    <row r="357" s="13" customFormat="true" ht="15" hidden="false" customHeight="false" outlineLevel="0" collapsed="false">
      <c r="C357" s="18"/>
      <c r="D357" s="18"/>
      <c r="E357" s="18"/>
      <c r="F357" s="18"/>
      <c r="G357" s="18"/>
    </row>
    <row r="358" s="13" customFormat="true" ht="15" hidden="false" customHeight="false" outlineLevel="0" collapsed="false">
      <c r="C358" s="18"/>
      <c r="D358" s="18"/>
      <c r="E358" s="18"/>
      <c r="F358" s="18"/>
      <c r="G358" s="18"/>
    </row>
    <row r="359" s="13" customFormat="true" ht="15" hidden="false" customHeight="false" outlineLevel="0" collapsed="false">
      <c r="C359" s="18"/>
      <c r="D359" s="18"/>
      <c r="E359" s="18"/>
      <c r="F359" s="18"/>
      <c r="G359" s="18"/>
    </row>
    <row r="360" s="13" customFormat="true" ht="15" hidden="false" customHeight="false" outlineLevel="0" collapsed="false">
      <c r="C360" s="18"/>
      <c r="D360" s="18"/>
      <c r="E360" s="18"/>
      <c r="F360" s="18"/>
      <c r="G360" s="18"/>
    </row>
    <row r="361" s="13" customFormat="true" ht="15" hidden="false" customHeight="false" outlineLevel="0" collapsed="false">
      <c r="C361" s="18"/>
      <c r="D361" s="18"/>
      <c r="E361" s="18"/>
      <c r="F361" s="18"/>
      <c r="G361" s="18"/>
    </row>
    <row r="362" s="13" customFormat="true" ht="15" hidden="false" customHeight="false" outlineLevel="0" collapsed="false">
      <c r="C362" s="18"/>
      <c r="D362" s="18"/>
      <c r="E362" s="18"/>
      <c r="F362" s="18"/>
      <c r="G362" s="18"/>
    </row>
    <row r="363" s="13" customFormat="true" ht="15" hidden="false" customHeight="false" outlineLevel="0" collapsed="false">
      <c r="C363" s="18"/>
      <c r="D363" s="18"/>
      <c r="E363" s="18"/>
      <c r="F363" s="18"/>
      <c r="G363" s="18"/>
    </row>
    <row r="364" s="13" customFormat="true" ht="15" hidden="false" customHeight="false" outlineLevel="0" collapsed="false">
      <c r="C364" s="18"/>
      <c r="D364" s="18"/>
      <c r="E364" s="18"/>
      <c r="F364" s="18"/>
      <c r="G364" s="18"/>
    </row>
    <row r="365" s="13" customFormat="true" ht="15" hidden="false" customHeight="false" outlineLevel="0" collapsed="false">
      <c r="C365" s="18"/>
      <c r="D365" s="18"/>
      <c r="E365" s="18"/>
      <c r="F365" s="18"/>
      <c r="G365" s="18"/>
    </row>
    <row r="366" s="13" customFormat="true" ht="15" hidden="false" customHeight="false" outlineLevel="0" collapsed="false">
      <c r="C366" s="18"/>
      <c r="D366" s="18"/>
      <c r="E366" s="18"/>
      <c r="F366" s="18"/>
      <c r="G366" s="18"/>
    </row>
    <row r="367" s="13" customFormat="true" ht="15" hidden="false" customHeight="false" outlineLevel="0" collapsed="false">
      <c r="C367" s="18"/>
      <c r="D367" s="18"/>
      <c r="E367" s="18"/>
      <c r="F367" s="18"/>
      <c r="G367" s="18"/>
    </row>
    <row r="368" s="13" customFormat="true" ht="15" hidden="false" customHeight="false" outlineLevel="0" collapsed="false">
      <c r="C368" s="18"/>
      <c r="D368" s="18"/>
      <c r="E368" s="18"/>
      <c r="F368" s="18"/>
      <c r="G368" s="18"/>
    </row>
    <row r="369" s="13" customFormat="true" ht="15" hidden="false" customHeight="false" outlineLevel="0" collapsed="false">
      <c r="C369" s="18"/>
      <c r="D369" s="18"/>
      <c r="E369" s="18"/>
      <c r="F369" s="18"/>
      <c r="G369" s="18"/>
    </row>
    <row r="370" s="13" customFormat="true" ht="15" hidden="false" customHeight="false" outlineLevel="0" collapsed="false">
      <c r="C370" s="18"/>
      <c r="D370" s="18"/>
      <c r="E370" s="18"/>
      <c r="F370" s="18"/>
      <c r="G370" s="18"/>
    </row>
    <row r="371" s="13" customFormat="true" ht="15" hidden="false" customHeight="false" outlineLevel="0" collapsed="false">
      <c r="C371" s="18"/>
      <c r="D371" s="18"/>
      <c r="E371" s="18"/>
      <c r="F371" s="18"/>
      <c r="G371" s="18"/>
    </row>
    <row r="372" s="13" customFormat="true" ht="15" hidden="false" customHeight="false" outlineLevel="0" collapsed="false">
      <c r="C372" s="18"/>
      <c r="D372" s="18"/>
      <c r="E372" s="18"/>
      <c r="F372" s="18"/>
      <c r="G372" s="18"/>
      <c r="AG372" s="13" t="n">
        <v>10</v>
      </c>
    </row>
    <row r="373" s="13" customFormat="true" ht="15" hidden="false" customHeight="true" outlineLevel="0" collapsed="false">
      <c r="A373" s="10" t="s">
        <v>2</v>
      </c>
      <c r="B373" s="11" t="s">
        <v>3</v>
      </c>
      <c r="C373" s="11" t="s">
        <v>4</v>
      </c>
      <c r="D373" s="11" t="s">
        <v>5</v>
      </c>
      <c r="E373" s="11" t="s">
        <v>6</v>
      </c>
      <c r="F373" s="11" t="s">
        <v>7</v>
      </c>
      <c r="G373" s="12" t="s">
        <v>8</v>
      </c>
      <c r="H373" s="13" t="s">
        <v>9</v>
      </c>
      <c r="I373" s="13" t="s">
        <v>10</v>
      </c>
      <c r="J373" s="13" t="s">
        <v>11</v>
      </c>
      <c r="K373" s="13" t="s">
        <v>12</v>
      </c>
      <c r="L373" s="13" t="s">
        <v>13</v>
      </c>
      <c r="M373" s="13" t="s">
        <v>14</v>
      </c>
      <c r="N373" s="13" t="s">
        <v>15</v>
      </c>
      <c r="O373" s="13" t="s">
        <v>16</v>
      </c>
      <c r="P373" s="13" t="s">
        <v>17</v>
      </c>
      <c r="Q373" s="13" t="s">
        <v>18</v>
      </c>
      <c r="R373" s="13" t="s">
        <v>19</v>
      </c>
      <c r="S373" s="13" t="s">
        <v>20</v>
      </c>
      <c r="T373" s="13" t="s">
        <v>21</v>
      </c>
      <c r="U373" s="14" t="s">
        <v>22</v>
      </c>
      <c r="V373" s="14"/>
      <c r="W373" s="14"/>
      <c r="X373" s="14"/>
      <c r="Y373" s="15" t="s">
        <v>23</v>
      </c>
      <c r="Z373" s="15"/>
      <c r="AA373" s="15"/>
      <c r="AB373" s="15"/>
      <c r="AC373" s="15"/>
      <c r="AD373" s="15"/>
      <c r="AE373" s="15"/>
      <c r="AF373" s="15"/>
      <c r="AG373" s="15"/>
      <c r="AH373" s="13" t="s">
        <v>24</v>
      </c>
      <c r="AI373" s="13" t="s">
        <v>25</v>
      </c>
      <c r="AJ373" s="13" t="s">
        <v>26</v>
      </c>
      <c r="AK373" s="13" t="s">
        <v>27</v>
      </c>
      <c r="AL373" s="13" t="s">
        <v>28</v>
      </c>
      <c r="AM373" s="13" t="s">
        <v>29</v>
      </c>
      <c r="AN373" s="13" t="s">
        <v>30</v>
      </c>
      <c r="AO373" s="13" t="s">
        <v>31</v>
      </c>
      <c r="AP373" s="13" t="s">
        <v>32</v>
      </c>
      <c r="AQ373" s="13" t="s">
        <v>33</v>
      </c>
      <c r="AR373" s="13" t="s">
        <v>34</v>
      </c>
      <c r="AS373" s="13" t="s">
        <v>35</v>
      </c>
      <c r="AT373" s="13" t="s">
        <v>36</v>
      </c>
      <c r="AU373" s="13" t="s">
        <v>37</v>
      </c>
      <c r="AV373" s="13" t="s">
        <v>38</v>
      </c>
      <c r="AW373" s="13" t="s">
        <v>39</v>
      </c>
      <c r="AX373" s="13" t="s">
        <v>40</v>
      </c>
      <c r="AY373" s="13" t="s">
        <v>41</v>
      </c>
      <c r="AZ373" s="13" t="s">
        <v>42</v>
      </c>
      <c r="BA373" s="13" t="s">
        <v>43</v>
      </c>
      <c r="BB373" s="13" t="s">
        <v>44</v>
      </c>
      <c r="BC373" s="13" t="s">
        <v>45</v>
      </c>
      <c r="BD373" s="13" t="s">
        <v>46</v>
      </c>
      <c r="BE373" s="13" t="s">
        <v>47</v>
      </c>
      <c r="BF373" s="13" t="s">
        <v>48</v>
      </c>
      <c r="BG373" s="13" t="s">
        <v>49</v>
      </c>
      <c r="BH373" s="13" t="s">
        <v>50</v>
      </c>
      <c r="BI373" s="13" t="s">
        <v>51</v>
      </c>
      <c r="BJ373" s="13" t="s">
        <v>52</v>
      </c>
      <c r="BK373" s="13" t="s">
        <v>53</v>
      </c>
      <c r="BL373" s="13" t="s">
        <v>54</v>
      </c>
      <c r="BM373" s="13" t="s">
        <v>55</v>
      </c>
      <c r="BN373" s="13" t="s">
        <v>56</v>
      </c>
      <c r="BO373" s="13" t="s">
        <v>57</v>
      </c>
      <c r="BP373" s="13" t="s">
        <v>58</v>
      </c>
      <c r="BQ373" s="13" t="s">
        <v>59</v>
      </c>
      <c r="BR373" s="13" t="s">
        <v>60</v>
      </c>
      <c r="BS373" s="13" t="s">
        <v>61</v>
      </c>
      <c r="BT373" s="13" t="s">
        <v>62</v>
      </c>
      <c r="BU373" s="13" t="s">
        <v>63</v>
      </c>
      <c r="BV373" s="13" t="s">
        <v>64</v>
      </c>
      <c r="BW373" s="13" t="s">
        <v>65</v>
      </c>
      <c r="BX373" s="13" t="s">
        <v>66</v>
      </c>
      <c r="BY373" s="13" t="s">
        <v>67</v>
      </c>
      <c r="BZ373" s="16"/>
    </row>
    <row r="374" s="13" customFormat="true" ht="15" hidden="false" customHeight="true" outlineLevel="0" collapsed="false">
      <c r="A374" s="10"/>
      <c r="B374" s="11"/>
      <c r="C374" s="11"/>
      <c r="D374" s="11" t="s">
        <v>68</v>
      </c>
      <c r="E374" s="11" t="s">
        <v>68</v>
      </c>
      <c r="F374" s="11"/>
      <c r="G374" s="12"/>
      <c r="U374" s="17" t="s">
        <v>69</v>
      </c>
      <c r="V374" s="17" t="s">
        <v>70</v>
      </c>
      <c r="W374" s="17" t="s">
        <v>71</v>
      </c>
      <c r="X374" s="17" t="s">
        <v>72</v>
      </c>
      <c r="Y374" s="17" t="s">
        <v>73</v>
      </c>
      <c r="Z374" s="17" t="s">
        <v>74</v>
      </c>
      <c r="AA374" s="17" t="s">
        <v>75</v>
      </c>
      <c r="AB374" s="17" t="s">
        <v>76</v>
      </c>
      <c r="AC374" s="17" t="s">
        <v>77</v>
      </c>
      <c r="AD374" s="17" t="s">
        <v>78</v>
      </c>
      <c r="AE374" s="17" t="s">
        <v>79</v>
      </c>
      <c r="AF374" s="17" t="s">
        <v>80</v>
      </c>
      <c r="AG374" s="15" t="s">
        <v>81</v>
      </c>
      <c r="BZ374" s="16"/>
    </row>
    <row r="375" s="13" customFormat="true" ht="15" hidden="false" customHeight="false" outlineLevel="0" collapsed="false">
      <c r="B375" s="23" t="s">
        <v>129</v>
      </c>
      <c r="C375" s="18"/>
      <c r="D375" s="18"/>
      <c r="E375" s="18"/>
      <c r="F375" s="18"/>
      <c r="G375" s="18"/>
    </row>
    <row r="376" s="13" customFormat="true" ht="15" hidden="false" customHeight="false" outlineLevel="0" collapsed="false">
      <c r="B376" s="13" t="s">
        <v>82</v>
      </c>
      <c r="C376" s="18"/>
      <c r="D376" s="18"/>
      <c r="E376" s="18"/>
      <c r="F376" s="18"/>
      <c r="G376" s="18"/>
    </row>
    <row r="377" s="19" customFormat="true" ht="15" hidden="false" customHeight="false" outlineLevel="0" collapsed="false">
      <c r="A377" s="19" t="str">
        <f aca="false">"-"</f>
        <v>-</v>
      </c>
      <c r="B377" s="19" t="s">
        <v>130</v>
      </c>
      <c r="C377" s="20" t="s">
        <v>84</v>
      </c>
      <c r="D377" s="20" t="n">
        <v>1.96</v>
      </c>
      <c r="E377" s="20" t="n">
        <v>0.78</v>
      </c>
      <c r="F377" s="20" t="n">
        <v>24.3</v>
      </c>
      <c r="G377" s="20" t="n">
        <v>106.0752</v>
      </c>
      <c r="H377" s="19" t="n">
        <v>0.2</v>
      </c>
      <c r="I377" s="19" t="n">
        <v>0</v>
      </c>
      <c r="J377" s="19" t="n">
        <v>0</v>
      </c>
      <c r="K377" s="19" t="n">
        <v>0</v>
      </c>
      <c r="L377" s="19" t="n">
        <v>19.21</v>
      </c>
      <c r="M377" s="19" t="n">
        <v>1.57</v>
      </c>
      <c r="N377" s="19" t="n">
        <v>3.53</v>
      </c>
      <c r="O377" s="19" t="n">
        <v>0</v>
      </c>
      <c r="P377" s="19" t="n">
        <v>0</v>
      </c>
      <c r="Q377" s="19" t="n">
        <v>1.57</v>
      </c>
      <c r="R377" s="19" t="n">
        <v>0.98</v>
      </c>
      <c r="S377" s="19" t="n">
        <v>50.96</v>
      </c>
      <c r="T377" s="19" t="n">
        <v>544.88</v>
      </c>
      <c r="U377" s="19" t="n">
        <v>73.5</v>
      </c>
      <c r="V377" s="19" t="n">
        <v>28.42</v>
      </c>
      <c r="W377" s="19" t="n">
        <v>49.98</v>
      </c>
      <c r="X377" s="19" t="n">
        <v>4.31</v>
      </c>
      <c r="Y377" s="19" t="n">
        <v>0</v>
      </c>
      <c r="Z377" s="19" t="n">
        <v>58.8</v>
      </c>
      <c r="AA377" s="19" t="n">
        <v>10</v>
      </c>
      <c r="AB377" s="19" t="n">
        <v>60</v>
      </c>
      <c r="AC377" s="19" t="n">
        <v>0.39</v>
      </c>
      <c r="AD377" s="19" t="n">
        <v>0.04</v>
      </c>
      <c r="AE377" s="19" t="n">
        <v>0.59</v>
      </c>
      <c r="AF377" s="19" t="n">
        <v>0.8</v>
      </c>
      <c r="AG377" s="19" t="n">
        <v>129.36</v>
      </c>
      <c r="AH377" s="19" t="n">
        <v>0</v>
      </c>
      <c r="AI377" s="19" t="n">
        <v>23.52</v>
      </c>
      <c r="AJ377" s="19" t="n">
        <v>25.48</v>
      </c>
      <c r="AK377" s="19" t="n">
        <v>37.24</v>
      </c>
      <c r="AL377" s="19" t="n">
        <v>35.28</v>
      </c>
      <c r="AM377" s="19" t="n">
        <v>5.88</v>
      </c>
      <c r="AN377" s="19" t="n">
        <v>21.56</v>
      </c>
      <c r="AO377" s="19" t="n">
        <v>5.88</v>
      </c>
      <c r="AP377" s="19" t="n">
        <v>17.64</v>
      </c>
      <c r="AQ377" s="19" t="n">
        <v>33.32</v>
      </c>
      <c r="AR377" s="19" t="n">
        <v>19.6</v>
      </c>
      <c r="AS377" s="19" t="n">
        <v>152.88</v>
      </c>
      <c r="AT377" s="19" t="n">
        <v>13.72</v>
      </c>
      <c r="AU377" s="19" t="n">
        <v>27.44</v>
      </c>
      <c r="AV377" s="19" t="n">
        <v>82.32</v>
      </c>
      <c r="AW377" s="19" t="n">
        <v>0</v>
      </c>
      <c r="AX377" s="19" t="n">
        <v>25.48</v>
      </c>
      <c r="AY377" s="19" t="n">
        <v>31.36</v>
      </c>
      <c r="AZ377" s="19" t="n">
        <v>11.76</v>
      </c>
      <c r="BA377" s="19" t="n">
        <v>9.8</v>
      </c>
      <c r="BB377" s="19" t="n">
        <v>0</v>
      </c>
      <c r="BC377" s="19" t="n">
        <v>0</v>
      </c>
      <c r="BD377" s="19" t="n">
        <v>0</v>
      </c>
      <c r="BE377" s="19" t="n">
        <v>0</v>
      </c>
      <c r="BF377" s="19" t="n">
        <v>0</v>
      </c>
      <c r="BG377" s="19" t="n">
        <v>0</v>
      </c>
      <c r="BH377" s="19" t="n">
        <v>0</v>
      </c>
      <c r="BI377" s="19" t="n">
        <v>0</v>
      </c>
      <c r="BJ377" s="19" t="n">
        <v>0</v>
      </c>
      <c r="BK377" s="19" t="n">
        <v>0</v>
      </c>
      <c r="BL377" s="19" t="n">
        <v>0</v>
      </c>
      <c r="BM377" s="19" t="n">
        <v>0</v>
      </c>
      <c r="BN377" s="19" t="n">
        <v>0</v>
      </c>
      <c r="BO377" s="19" t="n">
        <v>0</v>
      </c>
      <c r="BP377" s="19" t="n">
        <v>0</v>
      </c>
      <c r="BQ377" s="19" t="n">
        <v>0</v>
      </c>
      <c r="BR377" s="19" t="n">
        <v>0</v>
      </c>
      <c r="BS377" s="19" t="n">
        <v>0</v>
      </c>
      <c r="BT377" s="19" t="n">
        <v>0</v>
      </c>
      <c r="BU377" s="19" t="n">
        <v>0</v>
      </c>
      <c r="BV377" s="19" t="n">
        <v>0</v>
      </c>
      <c r="BW377" s="19" t="n">
        <v>0</v>
      </c>
      <c r="BX377" s="19" t="n">
        <v>0</v>
      </c>
      <c r="BY377" s="19" t="n">
        <v>0</v>
      </c>
      <c r="BZ377" s="19" t="n">
        <v>172.6</v>
      </c>
      <c r="CB377" s="19" t="n">
        <v>9.8</v>
      </c>
      <c r="CD377" s="19" t="n">
        <v>0</v>
      </c>
      <c r="CE377" s="19" t="n">
        <v>0</v>
      </c>
      <c r="CF377" s="19" t="n">
        <v>0</v>
      </c>
      <c r="CG377" s="19" t="n">
        <v>0</v>
      </c>
      <c r="CH377" s="19" t="n">
        <v>0</v>
      </c>
      <c r="CI377" s="19" t="n">
        <v>0</v>
      </c>
    </row>
    <row r="378" s="19" customFormat="true" ht="15" hidden="false" customHeight="false" outlineLevel="0" collapsed="false">
      <c r="A378" s="19" t="s">
        <v>152</v>
      </c>
      <c r="B378" s="19" t="s">
        <v>214</v>
      </c>
      <c r="C378" s="20" t="str">
        <f aca="false">"110"</f>
        <v>110</v>
      </c>
      <c r="D378" s="20" t="n">
        <v>11.89</v>
      </c>
      <c r="E378" s="20" t="n">
        <v>14.91</v>
      </c>
      <c r="F378" s="20" t="n">
        <v>14.04</v>
      </c>
      <c r="G378" s="20" t="n">
        <v>237.23962695</v>
      </c>
      <c r="H378" s="19" t="n">
        <v>4.8</v>
      </c>
      <c r="I378" s="19" t="n">
        <v>5.38</v>
      </c>
      <c r="J378" s="19" t="n">
        <v>2.03</v>
      </c>
      <c r="K378" s="19" t="n">
        <v>0</v>
      </c>
      <c r="L378" s="19" t="n">
        <v>1.73</v>
      </c>
      <c r="M378" s="19" t="n">
        <v>11.46</v>
      </c>
      <c r="N378" s="19" t="n">
        <v>0.86</v>
      </c>
      <c r="O378" s="19" t="n">
        <v>0</v>
      </c>
      <c r="P378" s="19" t="n">
        <v>0</v>
      </c>
      <c r="Q378" s="19" t="n">
        <v>0.09</v>
      </c>
      <c r="R378" s="19" t="n">
        <v>1.79</v>
      </c>
      <c r="S378" s="19" t="n">
        <v>325.29</v>
      </c>
      <c r="T378" s="19" t="n">
        <v>136.43</v>
      </c>
      <c r="U378" s="19" t="n">
        <v>17.73</v>
      </c>
      <c r="V378" s="19" t="n">
        <v>16.98</v>
      </c>
      <c r="W378" s="19" t="n">
        <v>112.05</v>
      </c>
      <c r="X378" s="19" t="n">
        <v>1.09</v>
      </c>
      <c r="Y378" s="19" t="n">
        <v>30.28</v>
      </c>
      <c r="Z378" s="19" t="n">
        <v>170.83</v>
      </c>
      <c r="AA378" s="19" t="n">
        <v>102.11</v>
      </c>
      <c r="AB378" s="19" t="n">
        <v>4.15</v>
      </c>
      <c r="AC378" s="19" t="n">
        <v>0.05</v>
      </c>
      <c r="AD378" s="19" t="n">
        <v>0.09</v>
      </c>
      <c r="AE378" s="19" t="n">
        <v>4.38</v>
      </c>
      <c r="AF378" s="19" t="n">
        <v>8.53</v>
      </c>
      <c r="AG378" s="19" t="n">
        <v>1.02</v>
      </c>
      <c r="AH378" s="19" t="n">
        <v>0</v>
      </c>
      <c r="AI378" s="19" t="n">
        <v>646.95</v>
      </c>
      <c r="AJ378" s="19" t="n">
        <v>690.02</v>
      </c>
      <c r="AK378" s="19" t="n">
        <v>1024.55</v>
      </c>
      <c r="AL378" s="19" t="n">
        <v>1158.16</v>
      </c>
      <c r="AM378" s="19" t="n">
        <v>303.31</v>
      </c>
      <c r="AN378" s="19" t="n">
        <v>572.08</v>
      </c>
      <c r="AO378" s="19" t="n">
        <v>15.18</v>
      </c>
      <c r="AP378" s="19" t="n">
        <v>593.16</v>
      </c>
      <c r="AQ378" s="19" t="n">
        <v>53.71</v>
      </c>
      <c r="AR378" s="19" t="n">
        <v>67.37</v>
      </c>
      <c r="AS378" s="19" t="n">
        <v>66.79</v>
      </c>
      <c r="AT378" s="19" t="n">
        <v>309.49</v>
      </c>
      <c r="AU378" s="19" t="n">
        <v>49.76</v>
      </c>
      <c r="AV378" s="19" t="n">
        <v>320.57</v>
      </c>
      <c r="AW378" s="19" t="n">
        <v>0</v>
      </c>
      <c r="AX378" s="19" t="n">
        <v>96.86</v>
      </c>
      <c r="AY378" s="19" t="n">
        <v>61.99</v>
      </c>
      <c r="AZ378" s="19" t="n">
        <v>403.6</v>
      </c>
      <c r="BA378" s="19" t="n">
        <v>152.03</v>
      </c>
      <c r="BB378" s="19" t="n">
        <v>0.04</v>
      </c>
      <c r="BC378" s="19" t="n">
        <v>0.01</v>
      </c>
      <c r="BD378" s="19" t="n">
        <v>0.01</v>
      </c>
      <c r="BE378" s="19" t="n">
        <v>0.02</v>
      </c>
      <c r="BF378" s="19" t="n">
        <v>0.03</v>
      </c>
      <c r="BG378" s="19" t="n">
        <v>0.09</v>
      </c>
      <c r="BH378" s="19" t="n">
        <v>0</v>
      </c>
      <c r="BI378" s="19" t="n">
        <v>0.65</v>
      </c>
      <c r="BJ378" s="19" t="n">
        <v>0</v>
      </c>
      <c r="BK378" s="19" t="n">
        <v>0.32</v>
      </c>
      <c r="BL378" s="19" t="n">
        <v>0.02</v>
      </c>
      <c r="BM378" s="19" t="n">
        <v>0.04</v>
      </c>
      <c r="BN378" s="19" t="n">
        <v>0</v>
      </c>
      <c r="BO378" s="19" t="n">
        <v>0</v>
      </c>
      <c r="BP378" s="19" t="n">
        <v>0.03</v>
      </c>
      <c r="BQ378" s="19" t="n">
        <v>1.64</v>
      </c>
      <c r="BR378" s="19" t="n">
        <v>0</v>
      </c>
      <c r="BS378" s="19" t="n">
        <v>0</v>
      </c>
      <c r="BT378" s="19" t="n">
        <v>3.44</v>
      </c>
      <c r="BU378" s="19" t="n">
        <v>0</v>
      </c>
      <c r="BV378" s="19" t="n">
        <v>0</v>
      </c>
      <c r="BW378" s="19" t="n">
        <v>0</v>
      </c>
      <c r="BX378" s="19" t="n">
        <v>0</v>
      </c>
      <c r="BY378" s="19" t="n">
        <v>0</v>
      </c>
      <c r="BZ378" s="19" t="n">
        <v>80.19</v>
      </c>
      <c r="CB378" s="19" t="n">
        <v>58.75</v>
      </c>
      <c r="CD378" s="19" t="n">
        <v>0</v>
      </c>
      <c r="CE378" s="19" t="n">
        <v>0</v>
      </c>
      <c r="CF378" s="19" t="n">
        <v>0</v>
      </c>
      <c r="CG378" s="19" t="n">
        <v>0</v>
      </c>
      <c r="CH378" s="19" t="n">
        <v>0</v>
      </c>
      <c r="CI378" s="19" t="n">
        <v>0</v>
      </c>
    </row>
    <row r="379" s="19" customFormat="true" ht="27.75" hidden="false" customHeight="true" outlineLevel="0" collapsed="false">
      <c r="A379" s="19" t="s">
        <v>152</v>
      </c>
      <c r="B379" s="29" t="s">
        <v>215</v>
      </c>
      <c r="C379" s="20" t="str">
        <f aca="false">"100"</f>
        <v>100</v>
      </c>
      <c r="D379" s="20" t="n">
        <v>3.77</v>
      </c>
      <c r="E379" s="20" t="n">
        <v>2.57</v>
      </c>
      <c r="F379" s="20" t="n">
        <v>11.28</v>
      </c>
      <c r="G379" s="20" t="n">
        <v>79.37768</v>
      </c>
      <c r="H379" s="19" t="n">
        <v>1.6</v>
      </c>
      <c r="I379" s="19" t="n">
        <v>0</v>
      </c>
      <c r="J379" s="19" t="n">
        <v>0</v>
      </c>
      <c r="K379" s="19" t="n">
        <v>0</v>
      </c>
      <c r="L379" s="19" t="n">
        <v>6.2</v>
      </c>
      <c r="M379" s="19" t="n">
        <v>3.18</v>
      </c>
      <c r="N379" s="19" t="n">
        <v>1.9</v>
      </c>
      <c r="O379" s="19" t="n">
        <v>0</v>
      </c>
      <c r="P379" s="19" t="n">
        <v>0</v>
      </c>
      <c r="Q379" s="19" t="n">
        <v>0.26</v>
      </c>
      <c r="R379" s="19" t="n">
        <v>2.43</v>
      </c>
      <c r="S379" s="19" t="n">
        <v>325.37</v>
      </c>
      <c r="T379" s="19" t="n">
        <v>308.2</v>
      </c>
      <c r="U379" s="19" t="n">
        <v>99.77</v>
      </c>
      <c r="V379" s="19" t="n">
        <v>30.96</v>
      </c>
      <c r="W379" s="19" t="n">
        <v>106.25</v>
      </c>
      <c r="X379" s="19" t="n">
        <v>1.02</v>
      </c>
      <c r="Y379" s="19" t="n">
        <v>21</v>
      </c>
      <c r="Z379" s="19" t="n">
        <v>3082.44</v>
      </c>
      <c r="AA379" s="19" t="n">
        <v>624.96</v>
      </c>
      <c r="AB379" s="19" t="n">
        <v>0.31</v>
      </c>
      <c r="AC379" s="19" t="n">
        <v>0.08</v>
      </c>
      <c r="AD379" s="19" t="n">
        <v>0.15</v>
      </c>
      <c r="AE379" s="19" t="n">
        <v>0.68</v>
      </c>
      <c r="AF379" s="19" t="n">
        <v>1.73</v>
      </c>
      <c r="AG379" s="19" t="n">
        <v>7.12</v>
      </c>
      <c r="AH379" s="19" t="n">
        <v>0</v>
      </c>
      <c r="AI379" s="19" t="n">
        <v>39.52</v>
      </c>
      <c r="AJ379" s="19" t="n">
        <v>37.34</v>
      </c>
      <c r="AK379" s="19" t="n">
        <v>47.45</v>
      </c>
      <c r="AL379" s="19" t="n">
        <v>46.69</v>
      </c>
      <c r="AM379" s="19" t="n">
        <v>13.03</v>
      </c>
      <c r="AN379" s="19" t="n">
        <v>34.66</v>
      </c>
      <c r="AO379" s="19" t="n">
        <v>10.28</v>
      </c>
      <c r="AP379" s="19" t="n">
        <v>36.47</v>
      </c>
      <c r="AQ379" s="19" t="n">
        <v>25.93</v>
      </c>
      <c r="AR379" s="19" t="n">
        <v>45.21</v>
      </c>
      <c r="AS379" s="19" t="n">
        <v>53.66</v>
      </c>
      <c r="AT379" s="19" t="n">
        <v>6.98</v>
      </c>
      <c r="AU379" s="19" t="n">
        <v>16.94</v>
      </c>
      <c r="AV379" s="19" t="n">
        <v>113.27</v>
      </c>
      <c r="AW379" s="19" t="n">
        <v>1.62</v>
      </c>
      <c r="AX379" s="19" t="n">
        <v>14.92</v>
      </c>
      <c r="AY379" s="19" t="n">
        <v>15.16</v>
      </c>
      <c r="AZ379" s="19" t="n">
        <v>30.45</v>
      </c>
      <c r="BA379" s="19" t="n">
        <v>13.78</v>
      </c>
      <c r="BB379" s="19" t="n">
        <v>0.01</v>
      </c>
      <c r="BC379" s="19" t="n">
        <v>0.01</v>
      </c>
      <c r="BD379" s="19" t="n">
        <v>0</v>
      </c>
      <c r="BE379" s="19" t="n">
        <v>0.01</v>
      </c>
      <c r="BF379" s="19" t="n">
        <v>0.01</v>
      </c>
      <c r="BG379" s="19" t="n">
        <v>0.04</v>
      </c>
      <c r="BH379" s="19" t="n">
        <v>0</v>
      </c>
      <c r="BI379" s="19" t="n">
        <v>0.07</v>
      </c>
      <c r="BJ379" s="19" t="n">
        <v>0</v>
      </c>
      <c r="BK379" s="19" t="n">
        <v>0.03</v>
      </c>
      <c r="BL379" s="19" t="n">
        <v>0</v>
      </c>
      <c r="BM379" s="19" t="n">
        <v>0</v>
      </c>
      <c r="BN379" s="19" t="n">
        <v>0</v>
      </c>
      <c r="BO379" s="19" t="n">
        <v>0</v>
      </c>
      <c r="BP379" s="19" t="n">
        <v>0.01</v>
      </c>
      <c r="BQ379" s="19" t="n">
        <v>0.1</v>
      </c>
      <c r="BR379" s="19" t="n">
        <v>0</v>
      </c>
      <c r="BS379" s="19" t="n">
        <v>0</v>
      </c>
      <c r="BT379" s="19" t="n">
        <v>0.03</v>
      </c>
      <c r="BU379" s="19" t="n">
        <v>0</v>
      </c>
      <c r="BV379" s="19" t="n">
        <v>0</v>
      </c>
      <c r="BW379" s="19" t="n">
        <v>0</v>
      </c>
      <c r="BX379" s="19" t="n">
        <v>0</v>
      </c>
      <c r="BY379" s="19" t="n">
        <v>0</v>
      </c>
      <c r="BZ379" s="19" t="n">
        <v>148.24</v>
      </c>
      <c r="CB379" s="19" t="n">
        <v>534.74</v>
      </c>
      <c r="CD379" s="19" t="n">
        <v>0</v>
      </c>
      <c r="CE379" s="19" t="n">
        <v>0</v>
      </c>
      <c r="CF379" s="19" t="n">
        <v>0</v>
      </c>
      <c r="CG379" s="19" t="n">
        <v>0</v>
      </c>
      <c r="CH379" s="19" t="n">
        <v>0</v>
      </c>
      <c r="CI379" s="19" t="n">
        <v>0</v>
      </c>
    </row>
    <row r="380" s="19" customFormat="true" ht="15" hidden="false" customHeight="false" outlineLevel="0" collapsed="false">
      <c r="A380" s="26" t="n">
        <v>685</v>
      </c>
      <c r="B380" s="19" t="s">
        <v>132</v>
      </c>
      <c r="C380" s="20" t="str">
        <f aca="false">"200"</f>
        <v>200</v>
      </c>
      <c r="D380" s="20" t="n">
        <v>0.04</v>
      </c>
      <c r="E380" s="20" t="n">
        <v>0.01</v>
      </c>
      <c r="F380" s="20" t="n">
        <v>9.81</v>
      </c>
      <c r="G380" s="20" t="n">
        <v>37.483876</v>
      </c>
      <c r="H380" s="19" t="n">
        <v>0.01</v>
      </c>
      <c r="I380" s="19" t="n">
        <v>0</v>
      </c>
      <c r="J380" s="19" t="n">
        <v>0</v>
      </c>
      <c r="K380" s="19" t="n">
        <v>0</v>
      </c>
      <c r="L380" s="19" t="n">
        <v>9.79</v>
      </c>
      <c r="M380" s="19" t="n">
        <v>0</v>
      </c>
      <c r="N380" s="19" t="n">
        <v>0.02</v>
      </c>
      <c r="O380" s="19" t="n">
        <v>0</v>
      </c>
      <c r="P380" s="19" t="n">
        <v>0</v>
      </c>
      <c r="Q380" s="19" t="n">
        <v>0</v>
      </c>
      <c r="R380" s="19" t="n">
        <v>0.02</v>
      </c>
      <c r="S380" s="19" t="n">
        <v>39.84</v>
      </c>
      <c r="T380" s="19" t="n">
        <v>507.64</v>
      </c>
      <c r="U380" s="19" t="n">
        <v>72.1</v>
      </c>
      <c r="V380" s="19" t="n">
        <v>49.44</v>
      </c>
      <c r="W380" s="19" t="n">
        <v>56.1</v>
      </c>
      <c r="X380" s="19" t="n">
        <v>1</v>
      </c>
      <c r="Y380" s="19" t="n">
        <v>0.08</v>
      </c>
      <c r="Z380" s="19" t="n">
        <v>180</v>
      </c>
      <c r="AA380" s="19" t="n">
        <v>34.08</v>
      </c>
      <c r="AB380" s="19" t="n">
        <v>0.6</v>
      </c>
      <c r="AC380" s="19" t="n">
        <v>0.05</v>
      </c>
      <c r="AD380" s="19" t="n">
        <v>0.05</v>
      </c>
      <c r="AE380" s="19" t="n">
        <v>0.69</v>
      </c>
      <c r="AF380" s="19" t="n">
        <v>1.02</v>
      </c>
      <c r="AG380" s="19" t="n">
        <v>12</v>
      </c>
      <c r="AH380" s="19" t="n">
        <v>0</v>
      </c>
      <c r="AI380" s="19" t="n">
        <v>0</v>
      </c>
      <c r="AJ380" s="19" t="n">
        <v>0</v>
      </c>
      <c r="AK380" s="19" t="n">
        <v>24.76</v>
      </c>
      <c r="AL380" s="19" t="n">
        <v>26.3</v>
      </c>
      <c r="AM380" s="19" t="n">
        <v>19.84</v>
      </c>
      <c r="AN380" s="19" t="n">
        <v>98.74</v>
      </c>
      <c r="AO380" s="19" t="n">
        <v>4.3</v>
      </c>
      <c r="AP380" s="19" t="n">
        <v>24.57</v>
      </c>
      <c r="AQ380" s="19" t="n">
        <v>49.95</v>
      </c>
      <c r="AR380" s="19" t="n">
        <v>158.24</v>
      </c>
      <c r="AS380" s="19" t="n">
        <v>142.92</v>
      </c>
      <c r="AT380" s="19" t="n">
        <v>20.08</v>
      </c>
      <c r="AU380" s="19" t="n">
        <v>11.8</v>
      </c>
      <c r="AV380" s="19" t="n">
        <v>180.22</v>
      </c>
      <c r="AW380" s="19" t="n">
        <v>0.53</v>
      </c>
      <c r="AX380" s="19" t="n">
        <v>197.26</v>
      </c>
      <c r="AY380" s="19" t="n">
        <v>138.21</v>
      </c>
      <c r="AZ380" s="19" t="n">
        <v>20.47</v>
      </c>
      <c r="BA380" s="19" t="n">
        <v>29.95</v>
      </c>
      <c r="BB380" s="19" t="n">
        <v>0</v>
      </c>
      <c r="BC380" s="19" t="n">
        <v>0</v>
      </c>
      <c r="BD380" s="19" t="n">
        <v>0</v>
      </c>
      <c r="BE380" s="19" t="n">
        <v>0</v>
      </c>
      <c r="BF380" s="19" t="n">
        <v>0</v>
      </c>
      <c r="BG380" s="19" t="n">
        <v>0</v>
      </c>
      <c r="BH380" s="19" t="n">
        <v>0</v>
      </c>
      <c r="BI380" s="19" t="n">
        <v>0.08</v>
      </c>
      <c r="BJ380" s="19" t="n">
        <v>0</v>
      </c>
      <c r="BK380" s="19" t="n">
        <v>0.01</v>
      </c>
      <c r="BL380" s="19" t="n">
        <v>0</v>
      </c>
      <c r="BM380" s="19" t="n">
        <v>0</v>
      </c>
      <c r="BN380" s="19" t="n">
        <v>0</v>
      </c>
      <c r="BO380" s="19" t="n">
        <v>0</v>
      </c>
      <c r="BP380" s="19" t="n">
        <v>0.01</v>
      </c>
      <c r="BQ380" s="19" t="n">
        <v>0.05</v>
      </c>
      <c r="BR380" s="19" t="n">
        <v>0</v>
      </c>
      <c r="BS380" s="19" t="n">
        <v>0</v>
      </c>
      <c r="BT380" s="19" t="n">
        <v>0.03</v>
      </c>
      <c r="BU380" s="19" t="n">
        <v>0.11</v>
      </c>
      <c r="BV380" s="19" t="n">
        <v>0</v>
      </c>
      <c r="BW380" s="19" t="n">
        <v>0</v>
      </c>
      <c r="BX380" s="19" t="n">
        <v>0</v>
      </c>
      <c r="BY380" s="19" t="n">
        <v>0</v>
      </c>
      <c r="BZ380" s="19" t="n">
        <v>200.03</v>
      </c>
      <c r="CB380" s="19" t="n">
        <v>30.08</v>
      </c>
      <c r="CD380" s="19" t="n">
        <v>0</v>
      </c>
      <c r="CE380" s="19" t="n">
        <v>0</v>
      </c>
      <c r="CF380" s="19" t="n">
        <v>0</v>
      </c>
      <c r="CG380" s="19" t="n">
        <v>0</v>
      </c>
      <c r="CH380" s="19" t="n">
        <v>0</v>
      </c>
      <c r="CI380" s="19" t="n">
        <v>0</v>
      </c>
    </row>
    <row r="381" s="21" customFormat="true" ht="15" hidden="false" customHeight="false" outlineLevel="0" collapsed="false">
      <c r="A381" s="21" t="str">
        <f aca="false">"-"</f>
        <v>-</v>
      </c>
      <c r="B381" s="21" t="s">
        <v>87</v>
      </c>
      <c r="C381" s="22" t="str">
        <f aca="false">"80"</f>
        <v>80</v>
      </c>
      <c r="D381" s="22" t="n">
        <v>5.29</v>
      </c>
      <c r="E381" s="22" t="n">
        <v>0.53</v>
      </c>
      <c r="F381" s="22" t="n">
        <v>37.52</v>
      </c>
      <c r="G381" s="22" t="n">
        <v>179.1208</v>
      </c>
      <c r="H381" s="21" t="n">
        <v>0</v>
      </c>
      <c r="I381" s="21" t="n">
        <v>0</v>
      </c>
      <c r="J381" s="21" t="n">
        <v>0</v>
      </c>
      <c r="K381" s="21" t="n">
        <v>0</v>
      </c>
      <c r="L381" s="21" t="n">
        <v>0.88</v>
      </c>
      <c r="M381" s="21" t="n">
        <v>36.48</v>
      </c>
      <c r="N381" s="21" t="n">
        <v>0.16</v>
      </c>
      <c r="O381" s="21" t="n">
        <v>0</v>
      </c>
      <c r="P381" s="21" t="n">
        <v>0</v>
      </c>
      <c r="Q381" s="21" t="n">
        <v>0</v>
      </c>
      <c r="R381" s="21" t="n">
        <v>1.44</v>
      </c>
      <c r="S381" s="21" t="n">
        <v>0</v>
      </c>
      <c r="T381" s="21" t="n">
        <v>0</v>
      </c>
      <c r="U381" s="21" t="n">
        <v>0</v>
      </c>
      <c r="V381" s="21" t="n">
        <v>0</v>
      </c>
      <c r="W381" s="21" t="n">
        <v>0</v>
      </c>
      <c r="X381" s="21" t="n">
        <v>0</v>
      </c>
      <c r="Y381" s="21" t="n">
        <v>0</v>
      </c>
      <c r="Z381" s="21" t="n">
        <v>0</v>
      </c>
      <c r="AA381" s="21" t="n">
        <v>0</v>
      </c>
      <c r="AB381" s="21" t="n">
        <v>0</v>
      </c>
      <c r="AC381" s="21" t="n">
        <v>0</v>
      </c>
      <c r="AD381" s="21" t="n">
        <v>0</v>
      </c>
      <c r="AE381" s="21" t="n">
        <v>0</v>
      </c>
      <c r="AF381" s="21" t="n">
        <v>0</v>
      </c>
      <c r="AG381" s="21" t="n">
        <v>0</v>
      </c>
      <c r="AH381" s="21" t="n">
        <v>0</v>
      </c>
      <c r="AI381" s="21" t="n">
        <v>255.43</v>
      </c>
      <c r="AJ381" s="21" t="n">
        <v>265.87</v>
      </c>
      <c r="AK381" s="21" t="n">
        <v>407.16</v>
      </c>
      <c r="AL381" s="21" t="n">
        <v>135.02</v>
      </c>
      <c r="AM381" s="21" t="n">
        <v>80.04</v>
      </c>
      <c r="AN381" s="21" t="n">
        <v>160.08</v>
      </c>
      <c r="AO381" s="21" t="n">
        <v>60.55</v>
      </c>
      <c r="AP381" s="21" t="n">
        <v>289.54</v>
      </c>
      <c r="AQ381" s="21" t="n">
        <v>179.57</v>
      </c>
      <c r="AR381" s="21" t="n">
        <v>250.56</v>
      </c>
      <c r="AS381" s="21" t="n">
        <v>206.71</v>
      </c>
      <c r="AT381" s="21" t="n">
        <v>108.58</v>
      </c>
      <c r="AU381" s="21" t="n">
        <v>192.1</v>
      </c>
      <c r="AV381" s="21" t="n">
        <v>1606.37</v>
      </c>
      <c r="AW381" s="21" t="n">
        <v>0</v>
      </c>
      <c r="AX381" s="21" t="n">
        <v>523.39</v>
      </c>
      <c r="AY381" s="21" t="n">
        <v>227.59</v>
      </c>
      <c r="AZ381" s="21" t="n">
        <v>151.03</v>
      </c>
      <c r="BA381" s="21" t="n">
        <v>119.71</v>
      </c>
      <c r="BB381" s="21" t="n">
        <v>0</v>
      </c>
      <c r="BC381" s="21" t="n">
        <v>0</v>
      </c>
      <c r="BD381" s="21" t="n">
        <v>0</v>
      </c>
      <c r="BE381" s="21" t="n">
        <v>0</v>
      </c>
      <c r="BF381" s="21" t="n">
        <v>0</v>
      </c>
      <c r="BG381" s="21" t="n">
        <v>0</v>
      </c>
      <c r="BH381" s="21" t="n">
        <v>0</v>
      </c>
      <c r="BI381" s="21" t="n">
        <v>0.06</v>
      </c>
      <c r="BJ381" s="21" t="n">
        <v>0</v>
      </c>
      <c r="BK381" s="21" t="n">
        <v>0.01</v>
      </c>
      <c r="BL381" s="21" t="n">
        <v>0</v>
      </c>
      <c r="BM381" s="21" t="n">
        <v>0</v>
      </c>
      <c r="BN381" s="21" t="n">
        <v>0</v>
      </c>
      <c r="BO381" s="21" t="n">
        <v>0</v>
      </c>
      <c r="BP381" s="21" t="n">
        <v>0.01</v>
      </c>
      <c r="BQ381" s="21" t="n">
        <v>0.05</v>
      </c>
      <c r="BR381" s="21" t="n">
        <v>0</v>
      </c>
      <c r="BS381" s="21" t="n">
        <v>0</v>
      </c>
      <c r="BT381" s="21" t="n">
        <v>0.22</v>
      </c>
      <c r="BU381" s="21" t="n">
        <v>0.01</v>
      </c>
      <c r="BV381" s="21" t="n">
        <v>0</v>
      </c>
      <c r="BW381" s="21" t="n">
        <v>0</v>
      </c>
      <c r="BX381" s="21" t="n">
        <v>0</v>
      </c>
      <c r="BY381" s="21" t="n">
        <v>0</v>
      </c>
      <c r="BZ381" s="21" t="n">
        <v>31.28</v>
      </c>
      <c r="CB381" s="21" t="n">
        <v>0</v>
      </c>
      <c r="CD381" s="21" t="n">
        <v>0</v>
      </c>
      <c r="CE381" s="21" t="n">
        <v>0</v>
      </c>
      <c r="CF381" s="21" t="n">
        <v>0</v>
      </c>
      <c r="CG381" s="21" t="n">
        <v>0</v>
      </c>
      <c r="CH381" s="21" t="n">
        <v>0</v>
      </c>
      <c r="CI381" s="21" t="n">
        <v>0</v>
      </c>
    </row>
    <row r="382" s="23" customFormat="true" ht="14.25" hidden="false" customHeight="false" outlineLevel="0" collapsed="false">
      <c r="B382" s="23" t="s">
        <v>88</v>
      </c>
      <c r="C382" s="24"/>
      <c r="D382" s="24" t="n">
        <v>22.95</v>
      </c>
      <c r="E382" s="24" t="n">
        <v>18.8</v>
      </c>
      <c r="F382" s="24" t="n">
        <v>96.95</v>
      </c>
      <c r="G382" s="24" t="n">
        <v>639.3</v>
      </c>
      <c r="H382" s="23" t="n">
        <v>6.61</v>
      </c>
      <c r="I382" s="23" t="n">
        <v>5.38</v>
      </c>
      <c r="J382" s="23" t="n">
        <v>2.03</v>
      </c>
      <c r="K382" s="23" t="n">
        <v>0</v>
      </c>
      <c r="L382" s="23" t="n">
        <v>37.8</v>
      </c>
      <c r="M382" s="23" t="n">
        <v>52.68</v>
      </c>
      <c r="N382" s="23" t="n">
        <v>6.46</v>
      </c>
      <c r="O382" s="23" t="n">
        <v>0</v>
      </c>
      <c r="P382" s="23" t="n">
        <v>0</v>
      </c>
      <c r="Q382" s="23" t="n">
        <v>1.92</v>
      </c>
      <c r="R382" s="23" t="n">
        <v>6.66</v>
      </c>
      <c r="S382" s="23" t="n">
        <v>741.45</v>
      </c>
      <c r="T382" s="23" t="n">
        <v>1497.16</v>
      </c>
      <c r="U382" s="23" t="n">
        <v>263.1</v>
      </c>
      <c r="V382" s="23" t="n">
        <v>125.79</v>
      </c>
      <c r="W382" s="23" t="n">
        <v>324.38</v>
      </c>
      <c r="X382" s="23" t="n">
        <v>7.42</v>
      </c>
      <c r="Y382" s="23" t="n">
        <v>51.36</v>
      </c>
      <c r="Z382" s="23" t="n">
        <v>3492.07</v>
      </c>
      <c r="AA382" s="23" t="n">
        <v>771.15</v>
      </c>
      <c r="AB382" s="23" t="n">
        <v>65.06</v>
      </c>
      <c r="AC382" s="23" t="n">
        <v>0.58</v>
      </c>
      <c r="AD382" s="23" t="n">
        <v>0.33</v>
      </c>
      <c r="AE382" s="23" t="n">
        <v>6.34</v>
      </c>
      <c r="AF382" s="23" t="n">
        <v>12.08</v>
      </c>
      <c r="AG382" s="23" t="n">
        <v>149.5</v>
      </c>
      <c r="AH382" s="23" t="n">
        <v>0</v>
      </c>
      <c r="AI382" s="23" t="n">
        <v>965.43</v>
      </c>
      <c r="AJ382" s="23" t="n">
        <v>1018.71</v>
      </c>
      <c r="AK382" s="23" t="n">
        <v>1541.16</v>
      </c>
      <c r="AL382" s="23" t="n">
        <v>1401.45</v>
      </c>
      <c r="AM382" s="23" t="n">
        <v>422.1</v>
      </c>
      <c r="AN382" s="23" t="n">
        <v>887.13</v>
      </c>
      <c r="AO382" s="23" t="n">
        <v>96.19</v>
      </c>
      <c r="AP382" s="23" t="n">
        <v>961.39</v>
      </c>
      <c r="AQ382" s="23" t="n">
        <v>342.48</v>
      </c>
      <c r="AR382" s="23" t="n">
        <v>540.98</v>
      </c>
      <c r="AS382" s="23" t="n">
        <v>622.96</v>
      </c>
      <c r="AT382" s="23" t="n">
        <v>458.84</v>
      </c>
      <c r="AU382" s="23" t="n">
        <v>298.04</v>
      </c>
      <c r="AV382" s="23" t="n">
        <v>2302.74</v>
      </c>
      <c r="AW382" s="23" t="n">
        <v>2.14</v>
      </c>
      <c r="AX382" s="23" t="n">
        <v>857.91</v>
      </c>
      <c r="AY382" s="23" t="n">
        <v>474.32</v>
      </c>
      <c r="AZ382" s="23" t="n">
        <v>617.31</v>
      </c>
      <c r="BA382" s="23" t="n">
        <v>325.27</v>
      </c>
      <c r="BB382" s="23" t="n">
        <v>0.05</v>
      </c>
      <c r="BC382" s="23" t="n">
        <v>0.01</v>
      </c>
      <c r="BD382" s="23" t="n">
        <v>0.01</v>
      </c>
      <c r="BE382" s="23" t="n">
        <v>0.03</v>
      </c>
      <c r="BF382" s="23" t="n">
        <v>0.03</v>
      </c>
      <c r="BG382" s="23" t="n">
        <v>0.13</v>
      </c>
      <c r="BH382" s="23" t="n">
        <v>0</v>
      </c>
      <c r="BI382" s="23" t="n">
        <v>0.86</v>
      </c>
      <c r="BJ382" s="23" t="n">
        <v>0</v>
      </c>
      <c r="BK382" s="23" t="n">
        <v>0.37</v>
      </c>
      <c r="BL382" s="23" t="n">
        <v>0.02</v>
      </c>
      <c r="BM382" s="23" t="n">
        <v>0.04</v>
      </c>
      <c r="BN382" s="23" t="n">
        <v>0</v>
      </c>
      <c r="BO382" s="23" t="n">
        <v>0</v>
      </c>
      <c r="BP382" s="23" t="n">
        <v>0.06</v>
      </c>
      <c r="BQ382" s="23" t="n">
        <v>1.84</v>
      </c>
      <c r="BR382" s="23" t="n">
        <v>0</v>
      </c>
      <c r="BS382" s="23" t="n">
        <v>0</v>
      </c>
      <c r="BT382" s="23" t="n">
        <v>3.72</v>
      </c>
      <c r="BU382" s="23" t="n">
        <v>0.13</v>
      </c>
      <c r="BV382" s="23" t="n">
        <v>0</v>
      </c>
      <c r="BW382" s="23" t="n">
        <v>0</v>
      </c>
      <c r="BX382" s="23" t="n">
        <v>0</v>
      </c>
      <c r="BY382" s="23" t="n">
        <v>0</v>
      </c>
      <c r="BZ382" s="23" t="n">
        <v>632.34</v>
      </c>
      <c r="CA382" s="23" t="n">
        <f aca="false">$G$382/$G$392*100</f>
        <v>37.4256890965932</v>
      </c>
      <c r="CB382" s="23" t="n">
        <v>633.37</v>
      </c>
      <c r="CD382" s="23" t="n">
        <v>0</v>
      </c>
      <c r="CE382" s="23" t="n">
        <v>0</v>
      </c>
      <c r="CF382" s="23" t="n">
        <v>0</v>
      </c>
      <c r="CG382" s="23" t="n">
        <v>0</v>
      </c>
      <c r="CH382" s="23" t="n">
        <v>0</v>
      </c>
      <c r="CI382" s="23" t="n">
        <v>0</v>
      </c>
    </row>
    <row r="383" s="13" customFormat="true" ht="15" hidden="false" customHeight="false" outlineLevel="0" collapsed="false">
      <c r="B383" s="13" t="s">
        <v>89</v>
      </c>
      <c r="C383" s="18"/>
      <c r="D383" s="18"/>
      <c r="E383" s="18"/>
      <c r="F383" s="18"/>
      <c r="G383" s="18"/>
    </row>
    <row r="384" s="19" customFormat="true" ht="15" hidden="false" customHeight="false" outlineLevel="0" collapsed="false">
      <c r="A384" s="19" t="str">
        <f aca="false">"71"</f>
        <v>71</v>
      </c>
      <c r="B384" s="19" t="s">
        <v>173</v>
      </c>
      <c r="C384" s="20" t="str">
        <f aca="false">"100"</f>
        <v>100</v>
      </c>
      <c r="D384" s="20" t="n">
        <v>2.23</v>
      </c>
      <c r="E384" s="20" t="n">
        <v>10.05</v>
      </c>
      <c r="F384" s="20" t="n">
        <v>12.95</v>
      </c>
      <c r="G384" s="20" t="n">
        <v>146.458877614</v>
      </c>
      <c r="H384" s="19" t="n">
        <v>1.27</v>
      </c>
      <c r="I384" s="19" t="n">
        <v>6.5</v>
      </c>
      <c r="J384" s="19" t="n">
        <v>0</v>
      </c>
      <c r="K384" s="19" t="n">
        <v>0</v>
      </c>
      <c r="L384" s="19" t="n">
        <v>6.21</v>
      </c>
      <c r="M384" s="19" t="n">
        <v>4.07</v>
      </c>
      <c r="N384" s="19" t="n">
        <v>2.66</v>
      </c>
      <c r="O384" s="19" t="n">
        <v>0</v>
      </c>
      <c r="P384" s="19" t="n">
        <v>0</v>
      </c>
      <c r="Q384" s="19" t="n">
        <v>0.48</v>
      </c>
      <c r="R384" s="19" t="n">
        <v>2.76</v>
      </c>
      <c r="S384" s="19" t="n">
        <v>508.78</v>
      </c>
      <c r="T384" s="19" t="n">
        <v>322.38</v>
      </c>
      <c r="U384" s="19" t="n">
        <v>41.05</v>
      </c>
      <c r="V384" s="19" t="n">
        <v>25.76</v>
      </c>
      <c r="W384" s="19" t="n">
        <v>55.85</v>
      </c>
      <c r="X384" s="19" t="n">
        <v>1.08</v>
      </c>
      <c r="Y384" s="19" t="n">
        <v>0</v>
      </c>
      <c r="Z384" s="19" t="n">
        <v>1911.68</v>
      </c>
      <c r="AA384" s="19" t="n">
        <v>343.49</v>
      </c>
      <c r="AB384" s="19" t="n">
        <v>4.61</v>
      </c>
      <c r="AC384" s="19" t="n">
        <v>0.05</v>
      </c>
      <c r="AD384" s="19" t="n">
        <v>0.05</v>
      </c>
      <c r="AE384" s="19" t="n">
        <v>0.58</v>
      </c>
      <c r="AF384" s="19" t="n">
        <v>1.05</v>
      </c>
      <c r="AG384" s="19" t="n">
        <v>9.21</v>
      </c>
      <c r="AH384" s="19" t="n">
        <v>0</v>
      </c>
      <c r="AI384" s="19" t="n">
        <v>36.47</v>
      </c>
      <c r="AJ384" s="19" t="n">
        <v>33.95</v>
      </c>
      <c r="AK384" s="19" t="n">
        <v>54.09</v>
      </c>
      <c r="AL384" s="19" t="n">
        <v>58.17</v>
      </c>
      <c r="AM384" s="19" t="n">
        <v>14.18</v>
      </c>
      <c r="AN384" s="19" t="n">
        <v>40.21</v>
      </c>
      <c r="AO384" s="19" t="n">
        <v>12.79</v>
      </c>
      <c r="AP384" s="19" t="n">
        <v>39.29</v>
      </c>
      <c r="AQ384" s="19" t="n">
        <v>42.78</v>
      </c>
      <c r="AR384" s="19" t="n">
        <v>70.6</v>
      </c>
      <c r="AS384" s="19" t="n">
        <v>146.87</v>
      </c>
      <c r="AT384" s="19" t="n">
        <v>14.85</v>
      </c>
      <c r="AU384" s="19" t="n">
        <v>31.08</v>
      </c>
      <c r="AV384" s="19" t="n">
        <v>200.91</v>
      </c>
      <c r="AW384" s="19" t="n">
        <v>0.83</v>
      </c>
      <c r="AX384" s="19" t="n">
        <v>34.48</v>
      </c>
      <c r="AY384" s="19" t="n">
        <v>38.42</v>
      </c>
      <c r="AZ384" s="19" t="n">
        <v>31.28</v>
      </c>
      <c r="BA384" s="19" t="n">
        <v>12.06</v>
      </c>
      <c r="BB384" s="19" t="n">
        <v>0.11</v>
      </c>
      <c r="BC384" s="19" t="n">
        <v>0.05</v>
      </c>
      <c r="BD384" s="19" t="n">
        <v>0.03</v>
      </c>
      <c r="BE384" s="19" t="n">
        <v>0.06</v>
      </c>
      <c r="BF384" s="19" t="n">
        <v>0.07</v>
      </c>
      <c r="BG384" s="19" t="n">
        <v>0.33</v>
      </c>
      <c r="BH384" s="19" t="n">
        <v>0</v>
      </c>
      <c r="BI384" s="19" t="n">
        <v>0.65</v>
      </c>
      <c r="BJ384" s="19" t="n">
        <v>0</v>
      </c>
      <c r="BK384" s="19" t="n">
        <v>0.42</v>
      </c>
      <c r="BL384" s="19" t="n">
        <v>0.27</v>
      </c>
      <c r="BM384" s="19" t="n">
        <v>0.07</v>
      </c>
      <c r="BN384" s="19" t="n">
        <v>0</v>
      </c>
      <c r="BO384" s="19" t="n">
        <v>0.06</v>
      </c>
      <c r="BP384" s="19" t="n">
        <v>0.07</v>
      </c>
      <c r="BQ384" s="19" t="n">
        <v>2.39</v>
      </c>
      <c r="BR384" s="19" t="n">
        <v>0.02</v>
      </c>
      <c r="BS384" s="19" t="n">
        <v>0</v>
      </c>
      <c r="BT384" s="19" t="n">
        <v>5.81</v>
      </c>
      <c r="BU384" s="19" t="n">
        <v>0</v>
      </c>
      <c r="BV384" s="19" t="n">
        <v>0</v>
      </c>
      <c r="BW384" s="19" t="n">
        <v>0</v>
      </c>
      <c r="BX384" s="19" t="n">
        <v>0</v>
      </c>
      <c r="BY384" s="19" t="n">
        <v>0</v>
      </c>
      <c r="BZ384" s="19" t="n">
        <v>131.83</v>
      </c>
      <c r="CB384" s="19" t="n">
        <v>318.61</v>
      </c>
      <c r="CD384" s="19" t="n">
        <v>0</v>
      </c>
      <c r="CE384" s="19" t="n">
        <v>0</v>
      </c>
      <c r="CF384" s="19" t="n">
        <v>0</v>
      </c>
      <c r="CG384" s="19" t="n">
        <v>0</v>
      </c>
      <c r="CH384" s="19" t="n">
        <v>0</v>
      </c>
      <c r="CI384" s="19" t="n">
        <v>0</v>
      </c>
    </row>
    <row r="385" s="19" customFormat="true" ht="15" hidden="false" customHeight="false" outlineLevel="0" collapsed="false">
      <c r="A385" s="19" t="str">
        <f aca="false">"140"</f>
        <v>140</v>
      </c>
      <c r="B385" s="19" t="s">
        <v>142</v>
      </c>
      <c r="C385" s="20" t="str">
        <f aca="false">"250"</f>
        <v>250</v>
      </c>
      <c r="D385" s="20" t="n">
        <v>3.06</v>
      </c>
      <c r="E385" s="20" t="n">
        <v>3.15</v>
      </c>
      <c r="F385" s="20" t="n">
        <v>21.11</v>
      </c>
      <c r="G385" s="20" t="n">
        <v>123.057808895</v>
      </c>
      <c r="H385" s="19" t="n">
        <v>1.78</v>
      </c>
      <c r="I385" s="19" t="n">
        <v>0.08</v>
      </c>
      <c r="J385" s="19" t="n">
        <v>1.78</v>
      </c>
      <c r="K385" s="19" t="n">
        <v>0</v>
      </c>
      <c r="L385" s="19" t="n">
        <v>2.63</v>
      </c>
      <c r="M385" s="19" t="n">
        <v>16.63</v>
      </c>
      <c r="N385" s="19" t="n">
        <v>1.86</v>
      </c>
      <c r="O385" s="19" t="n">
        <v>0</v>
      </c>
      <c r="P385" s="19" t="n">
        <v>0</v>
      </c>
      <c r="Q385" s="19" t="n">
        <v>0.2</v>
      </c>
      <c r="R385" s="19" t="n">
        <v>1.88</v>
      </c>
      <c r="S385" s="19" t="n">
        <v>296.06</v>
      </c>
      <c r="T385" s="19" t="n">
        <v>478.81</v>
      </c>
      <c r="U385" s="19" t="n">
        <v>22.06</v>
      </c>
      <c r="V385" s="19" t="n">
        <v>24.15</v>
      </c>
      <c r="W385" s="19" t="n">
        <v>65.01</v>
      </c>
      <c r="X385" s="19" t="n">
        <v>1.02</v>
      </c>
      <c r="Y385" s="19" t="n">
        <v>23.83</v>
      </c>
      <c r="Z385" s="19" t="n">
        <v>1165.83</v>
      </c>
      <c r="AA385" s="19" t="n">
        <v>239.59</v>
      </c>
      <c r="AB385" s="19" t="n">
        <v>0.35</v>
      </c>
      <c r="AC385" s="19" t="n">
        <v>0.1</v>
      </c>
      <c r="AD385" s="19" t="n">
        <v>0.07</v>
      </c>
      <c r="AE385" s="19" t="n">
        <v>1.04</v>
      </c>
      <c r="AF385" s="19" t="n">
        <v>1.91</v>
      </c>
      <c r="AG385" s="19" t="n">
        <v>7.2</v>
      </c>
      <c r="AH385" s="19" t="n">
        <v>0</v>
      </c>
      <c r="AI385" s="19" t="n">
        <v>84.2</v>
      </c>
      <c r="AJ385" s="19" t="n">
        <v>86.53</v>
      </c>
      <c r="AK385" s="19" t="n">
        <v>140.79</v>
      </c>
      <c r="AL385" s="19" t="n">
        <v>92.79</v>
      </c>
      <c r="AM385" s="19" t="n">
        <v>32.48</v>
      </c>
      <c r="AN385" s="19" t="n">
        <v>76</v>
      </c>
      <c r="AO385" s="19" t="n">
        <v>30.16</v>
      </c>
      <c r="AP385" s="19" t="n">
        <v>94.5</v>
      </c>
      <c r="AQ385" s="19" t="n">
        <v>94.68</v>
      </c>
      <c r="AR385" s="19" t="n">
        <v>176.93</v>
      </c>
      <c r="AS385" s="19" t="n">
        <v>125.81</v>
      </c>
      <c r="AT385" s="19" t="n">
        <v>38.46</v>
      </c>
      <c r="AU385" s="19" t="n">
        <v>74.86</v>
      </c>
      <c r="AV385" s="19" t="n">
        <v>506.55</v>
      </c>
      <c r="AW385" s="19" t="n">
        <v>0.34</v>
      </c>
      <c r="AX385" s="19" t="n">
        <v>122.5</v>
      </c>
      <c r="AY385" s="19" t="n">
        <v>91.28</v>
      </c>
      <c r="AZ385" s="19" t="n">
        <v>58.47</v>
      </c>
      <c r="BA385" s="19" t="n">
        <v>35.91</v>
      </c>
      <c r="BB385" s="19" t="n">
        <v>0.11</v>
      </c>
      <c r="BC385" s="19" t="n">
        <v>0.02</v>
      </c>
      <c r="BD385" s="19" t="n">
        <v>0.02</v>
      </c>
      <c r="BE385" s="19" t="n">
        <v>0.06</v>
      </c>
      <c r="BF385" s="19" t="n">
        <v>0.07</v>
      </c>
      <c r="BG385" s="19" t="n">
        <v>0.23</v>
      </c>
      <c r="BH385" s="19" t="n">
        <v>0</v>
      </c>
      <c r="BI385" s="19" t="n">
        <v>0.8</v>
      </c>
      <c r="BJ385" s="19" t="n">
        <v>0</v>
      </c>
      <c r="BK385" s="19" t="n">
        <v>0.23</v>
      </c>
      <c r="BL385" s="19" t="n">
        <v>0</v>
      </c>
      <c r="BM385" s="19" t="n">
        <v>0</v>
      </c>
      <c r="BN385" s="19" t="n">
        <v>0</v>
      </c>
      <c r="BO385" s="19" t="n">
        <v>0</v>
      </c>
      <c r="BP385" s="19" t="n">
        <v>0.09</v>
      </c>
      <c r="BQ385" s="19" t="n">
        <v>0.94</v>
      </c>
      <c r="BR385" s="19" t="n">
        <v>0</v>
      </c>
      <c r="BS385" s="19" t="n">
        <v>0</v>
      </c>
      <c r="BT385" s="19" t="n">
        <v>0.16</v>
      </c>
      <c r="BU385" s="19" t="n">
        <v>0.01</v>
      </c>
      <c r="BV385" s="19" t="n">
        <v>0</v>
      </c>
      <c r="BW385" s="19" t="n">
        <v>0</v>
      </c>
      <c r="BX385" s="19" t="n">
        <v>0</v>
      </c>
      <c r="BY385" s="19" t="n">
        <v>0</v>
      </c>
      <c r="BZ385" s="19" t="n">
        <v>273.03</v>
      </c>
      <c r="CB385" s="19" t="n">
        <v>229.75</v>
      </c>
      <c r="CD385" s="19" t="n">
        <v>0</v>
      </c>
      <c r="CE385" s="19" t="n">
        <v>0</v>
      </c>
      <c r="CF385" s="19" t="n">
        <v>0</v>
      </c>
      <c r="CG385" s="19" t="n">
        <v>0</v>
      </c>
      <c r="CH385" s="19" t="n">
        <v>0</v>
      </c>
      <c r="CI385" s="19" t="n">
        <v>0</v>
      </c>
    </row>
    <row r="386" s="19" customFormat="true" ht="15" hidden="false" customHeight="false" outlineLevel="0" collapsed="false">
      <c r="A386" s="19" t="str">
        <f aca="false">"фирм"</f>
        <v>фирм</v>
      </c>
      <c r="B386" s="19" t="s">
        <v>216</v>
      </c>
      <c r="C386" s="28" t="n">
        <v>100</v>
      </c>
      <c r="D386" s="20" t="n">
        <v>12.44</v>
      </c>
      <c r="E386" s="20" t="n">
        <v>16.65</v>
      </c>
      <c r="F386" s="20" t="n">
        <v>6.26</v>
      </c>
      <c r="G386" s="20" t="n">
        <v>223.3455</v>
      </c>
      <c r="H386" s="19" t="n">
        <v>6.3</v>
      </c>
      <c r="I386" s="19" t="n">
        <v>4.55</v>
      </c>
      <c r="J386" s="19" t="n">
        <v>0</v>
      </c>
      <c r="K386" s="19" t="n">
        <v>0</v>
      </c>
      <c r="L386" s="19" t="n">
        <v>2.66</v>
      </c>
      <c r="M386" s="19" t="n">
        <v>2.74</v>
      </c>
      <c r="N386" s="19" t="n">
        <v>0.86</v>
      </c>
      <c r="O386" s="19" t="n">
        <v>0</v>
      </c>
      <c r="P386" s="19" t="n">
        <v>0</v>
      </c>
      <c r="Q386" s="19" t="n">
        <v>0.21</v>
      </c>
      <c r="R386" s="19" t="n">
        <v>1.41</v>
      </c>
      <c r="S386" s="19" t="n">
        <v>187.45</v>
      </c>
      <c r="T386" s="19" t="n">
        <v>151.94</v>
      </c>
      <c r="U386" s="19" t="n">
        <v>34.42</v>
      </c>
      <c r="V386" s="19" t="n">
        <v>15.41</v>
      </c>
      <c r="W386" s="19" t="n">
        <v>122.17</v>
      </c>
      <c r="X386" s="19" t="n">
        <v>1.12</v>
      </c>
      <c r="Y386" s="19" t="n">
        <v>46.98</v>
      </c>
      <c r="Z386" s="19" t="n">
        <v>14.18</v>
      </c>
      <c r="AA386" s="19" t="n">
        <v>81.68</v>
      </c>
      <c r="AB386" s="19" t="n">
        <v>3.61</v>
      </c>
      <c r="AC386" s="19" t="n">
        <v>0.05</v>
      </c>
      <c r="AD386" s="19" t="n">
        <v>0.11</v>
      </c>
      <c r="AE386" s="19" t="n">
        <v>4.61</v>
      </c>
      <c r="AF386" s="19" t="n">
        <v>8.99</v>
      </c>
      <c r="AG386" s="19" t="n">
        <v>1.48</v>
      </c>
      <c r="AH386" s="19" t="n">
        <v>0</v>
      </c>
      <c r="AI386" s="19" t="n">
        <v>680.41</v>
      </c>
      <c r="AJ386" s="19" t="n">
        <v>734.17</v>
      </c>
      <c r="AK386" s="19" t="n">
        <v>1073.02</v>
      </c>
      <c r="AL386" s="19" t="n">
        <v>1266.09</v>
      </c>
      <c r="AM386" s="19" t="n">
        <v>323.08</v>
      </c>
      <c r="AN386" s="19" t="n">
        <v>610.46</v>
      </c>
      <c r="AO386" s="19" t="n">
        <v>9.18</v>
      </c>
      <c r="AP386" s="19" t="n">
        <v>615.86</v>
      </c>
      <c r="AQ386" s="19" t="n">
        <v>11.89</v>
      </c>
      <c r="AR386" s="19" t="n">
        <v>14.43</v>
      </c>
      <c r="AS386" s="19" t="n">
        <v>12.25</v>
      </c>
      <c r="AT386" s="19" t="n">
        <v>315.88</v>
      </c>
      <c r="AU386" s="19" t="n">
        <v>12.61</v>
      </c>
      <c r="AV386" s="19" t="n">
        <v>110.92</v>
      </c>
      <c r="AW386" s="19" t="n">
        <v>0</v>
      </c>
      <c r="AX386" s="19" t="n">
        <v>34.93</v>
      </c>
      <c r="AY386" s="19" t="n">
        <v>18.01</v>
      </c>
      <c r="AZ386" s="19" t="n">
        <v>407.08</v>
      </c>
      <c r="BA386" s="19" t="n">
        <v>146.31</v>
      </c>
      <c r="BB386" s="19" t="n">
        <v>0</v>
      </c>
      <c r="BC386" s="19" t="n">
        <v>0</v>
      </c>
      <c r="BD386" s="19" t="n">
        <v>0</v>
      </c>
      <c r="BE386" s="19" t="n">
        <v>0</v>
      </c>
      <c r="BF386" s="19" t="n">
        <v>0</v>
      </c>
      <c r="BG386" s="19" t="n">
        <v>0</v>
      </c>
      <c r="BH386" s="19" t="n">
        <v>0</v>
      </c>
      <c r="BI386" s="19" t="n">
        <v>0.31</v>
      </c>
      <c r="BJ386" s="19" t="n">
        <v>0</v>
      </c>
      <c r="BK386" s="19" t="n">
        <v>0.2</v>
      </c>
      <c r="BL386" s="19" t="n">
        <v>0.01</v>
      </c>
      <c r="BM386" s="19" t="n">
        <v>0.03</v>
      </c>
      <c r="BN386" s="19" t="n">
        <v>0</v>
      </c>
      <c r="BO386" s="19" t="n">
        <v>0</v>
      </c>
      <c r="BP386" s="19" t="n">
        <v>0</v>
      </c>
      <c r="BQ386" s="19" t="n">
        <v>1.17</v>
      </c>
      <c r="BR386" s="19" t="n">
        <v>0</v>
      </c>
      <c r="BS386" s="19" t="n">
        <v>0</v>
      </c>
      <c r="BT386" s="19" t="n">
        <v>2.91</v>
      </c>
      <c r="BU386" s="19" t="n">
        <v>0</v>
      </c>
      <c r="BV386" s="19" t="n">
        <v>0</v>
      </c>
      <c r="BW386" s="19" t="n">
        <v>0</v>
      </c>
      <c r="BX386" s="19" t="n">
        <v>0</v>
      </c>
      <c r="BY386" s="19" t="n">
        <v>0</v>
      </c>
      <c r="BZ386" s="19" t="n">
        <v>78.96</v>
      </c>
      <c r="CB386" s="19" t="n">
        <v>49.34</v>
      </c>
      <c r="CD386" s="19" t="n">
        <v>0</v>
      </c>
      <c r="CE386" s="19" t="n">
        <v>0</v>
      </c>
      <c r="CF386" s="19" t="n">
        <v>0</v>
      </c>
      <c r="CG386" s="19" t="n">
        <v>0</v>
      </c>
      <c r="CH386" s="19" t="n">
        <v>0</v>
      </c>
      <c r="CI386" s="19" t="n">
        <v>0</v>
      </c>
    </row>
    <row r="387" s="19" customFormat="true" ht="15" hidden="false" customHeight="false" outlineLevel="0" collapsed="false">
      <c r="A387" s="19" t="str">
        <f aca="false">"508"</f>
        <v>508</v>
      </c>
      <c r="B387" s="19" t="s">
        <v>217</v>
      </c>
      <c r="C387" s="20" t="str">
        <f aca="false">"180"</f>
        <v>180</v>
      </c>
      <c r="D387" s="20" t="n">
        <v>10.24</v>
      </c>
      <c r="E387" s="20" t="n">
        <v>6.11</v>
      </c>
      <c r="F387" s="20" t="n">
        <v>52.15</v>
      </c>
      <c r="G387" s="20" t="n">
        <v>291.303034</v>
      </c>
      <c r="H387" s="19" t="n">
        <v>2.87</v>
      </c>
      <c r="I387" s="19" t="n">
        <v>0.11</v>
      </c>
      <c r="J387" s="19" t="n">
        <v>0</v>
      </c>
      <c r="K387" s="19" t="n">
        <v>0</v>
      </c>
      <c r="L387" s="19" t="n">
        <v>1.01</v>
      </c>
      <c r="M387" s="19" t="n">
        <v>42.48</v>
      </c>
      <c r="N387" s="19" t="n">
        <v>8.66</v>
      </c>
      <c r="O387" s="19" t="n">
        <v>0</v>
      </c>
      <c r="P387" s="19" t="n">
        <v>0</v>
      </c>
      <c r="Q387" s="19" t="n">
        <v>0</v>
      </c>
      <c r="R387" s="19" t="n">
        <v>2.35</v>
      </c>
      <c r="S387" s="19" t="n">
        <v>244.42</v>
      </c>
      <c r="T387" s="19" t="n">
        <v>260.27</v>
      </c>
      <c r="U387" s="19" t="n">
        <v>19.18</v>
      </c>
      <c r="V387" s="19" t="n">
        <v>153.53</v>
      </c>
      <c r="W387" s="19" t="n">
        <v>230.42</v>
      </c>
      <c r="X387" s="19" t="n">
        <v>5.17</v>
      </c>
      <c r="Y387" s="19" t="n">
        <v>20</v>
      </c>
      <c r="Z387" s="19" t="n">
        <v>19.99</v>
      </c>
      <c r="AA387" s="19" t="n">
        <v>24.2</v>
      </c>
      <c r="AB387" s="19" t="n">
        <v>0.73</v>
      </c>
      <c r="AC387" s="19" t="n">
        <v>0.26</v>
      </c>
      <c r="AD387" s="19" t="n">
        <v>0.14</v>
      </c>
      <c r="AE387" s="19" t="n">
        <v>2.69</v>
      </c>
      <c r="AF387" s="19" t="n">
        <v>6.14</v>
      </c>
      <c r="AG387" s="19" t="n">
        <v>0</v>
      </c>
      <c r="AH387" s="19" t="n">
        <v>0</v>
      </c>
      <c r="AI387" s="19" t="n">
        <v>479.54</v>
      </c>
      <c r="AJ387" s="19" t="n">
        <v>374.27</v>
      </c>
      <c r="AK387" s="19" t="n">
        <v>606.72</v>
      </c>
      <c r="AL387" s="19" t="n">
        <v>431.23</v>
      </c>
      <c r="AM387" s="19" t="n">
        <v>259.83</v>
      </c>
      <c r="AN387" s="19" t="n">
        <v>326.06</v>
      </c>
      <c r="AO387" s="19" t="n">
        <v>147.75</v>
      </c>
      <c r="AP387" s="19" t="n">
        <v>481.22</v>
      </c>
      <c r="AQ387" s="19" t="n">
        <v>471.26</v>
      </c>
      <c r="AR387" s="19" t="n">
        <v>907.83</v>
      </c>
      <c r="AS387" s="19" t="n">
        <v>895.13</v>
      </c>
      <c r="AT387" s="19" t="n">
        <v>244.52</v>
      </c>
      <c r="AU387" s="19" t="n">
        <v>584</v>
      </c>
      <c r="AV387" s="19" t="n">
        <v>1836.24</v>
      </c>
      <c r="AW387" s="19" t="n">
        <v>1.35</v>
      </c>
      <c r="AX387" s="19" t="n">
        <v>407.06</v>
      </c>
      <c r="AY387" s="19" t="n">
        <v>493.16</v>
      </c>
      <c r="AZ387" s="19" t="n">
        <v>350.08</v>
      </c>
      <c r="BA387" s="19" t="n">
        <v>267.61</v>
      </c>
      <c r="BB387" s="19" t="n">
        <v>0.14</v>
      </c>
      <c r="BC387" s="19" t="n">
        <v>0.06</v>
      </c>
      <c r="BD387" s="19" t="n">
        <v>0.03</v>
      </c>
      <c r="BE387" s="19" t="n">
        <v>0.08</v>
      </c>
      <c r="BF387" s="19" t="n">
        <v>0.09</v>
      </c>
      <c r="BG387" s="19" t="n">
        <v>0.42</v>
      </c>
      <c r="BH387" s="19" t="n">
        <v>0</v>
      </c>
      <c r="BI387" s="19" t="n">
        <v>1.52</v>
      </c>
      <c r="BJ387" s="19" t="n">
        <v>0</v>
      </c>
      <c r="BK387" s="19" t="n">
        <v>0.38</v>
      </c>
      <c r="BL387" s="19" t="n">
        <v>0.01</v>
      </c>
      <c r="BM387" s="19" t="n">
        <v>0</v>
      </c>
      <c r="BN387" s="19" t="n">
        <v>0</v>
      </c>
      <c r="BO387" s="19" t="n">
        <v>0.08</v>
      </c>
      <c r="BP387" s="19" t="n">
        <v>0.13</v>
      </c>
      <c r="BQ387" s="19" t="n">
        <v>1.78</v>
      </c>
      <c r="BR387" s="19" t="n">
        <v>0.02</v>
      </c>
      <c r="BS387" s="19" t="n">
        <v>0</v>
      </c>
      <c r="BT387" s="19" t="n">
        <v>0.9</v>
      </c>
      <c r="BU387" s="19" t="n">
        <v>0.09</v>
      </c>
      <c r="BV387" s="19" t="n">
        <v>0</v>
      </c>
      <c r="BW387" s="19" t="n">
        <v>0</v>
      </c>
      <c r="BX387" s="19" t="n">
        <v>0</v>
      </c>
      <c r="BY387" s="19" t="n">
        <v>0</v>
      </c>
      <c r="BZ387" s="19" t="n">
        <v>153.18</v>
      </c>
      <c r="CB387" s="19" t="n">
        <v>23.33</v>
      </c>
      <c r="CD387" s="19" t="n">
        <v>0</v>
      </c>
      <c r="CE387" s="19" t="n">
        <v>0</v>
      </c>
      <c r="CF387" s="19" t="n">
        <v>0</v>
      </c>
      <c r="CG387" s="19" t="n">
        <v>0</v>
      </c>
      <c r="CH387" s="19" t="n">
        <v>0</v>
      </c>
      <c r="CI387" s="19" t="n">
        <v>0</v>
      </c>
    </row>
    <row r="388" s="19" customFormat="true" ht="15" hidden="false" customHeight="false" outlineLevel="0" collapsed="false">
      <c r="A388" s="19" t="str">
        <f aca="false">"686"</f>
        <v>686</v>
      </c>
      <c r="B388" s="19" t="s">
        <v>112</v>
      </c>
      <c r="C388" s="28" t="n">
        <v>200</v>
      </c>
      <c r="D388" s="20" t="n">
        <v>0.1</v>
      </c>
      <c r="E388" s="20" t="n">
        <v>0.02</v>
      </c>
      <c r="F388" s="20" t="n">
        <v>10.16</v>
      </c>
      <c r="G388" s="20" t="n">
        <v>40.11058</v>
      </c>
      <c r="H388" s="19" t="n">
        <v>0.01</v>
      </c>
      <c r="I388" s="19" t="n">
        <v>0</v>
      </c>
      <c r="J388" s="19" t="n">
        <v>0</v>
      </c>
      <c r="K388" s="19" t="n">
        <v>0</v>
      </c>
      <c r="L388" s="19" t="n">
        <v>10</v>
      </c>
      <c r="M388" s="19" t="n">
        <v>0</v>
      </c>
      <c r="N388" s="19" t="n">
        <v>0.16</v>
      </c>
      <c r="O388" s="19" t="n">
        <v>0</v>
      </c>
      <c r="P388" s="19" t="n">
        <v>0</v>
      </c>
      <c r="Q388" s="19" t="n">
        <v>0.41</v>
      </c>
      <c r="R388" s="19" t="n">
        <v>0.06</v>
      </c>
      <c r="S388" s="19" t="n">
        <v>40.62</v>
      </c>
      <c r="T388" s="19" t="n">
        <v>519.26</v>
      </c>
      <c r="U388" s="19" t="n">
        <v>74.89</v>
      </c>
      <c r="V388" s="19" t="n">
        <v>50.26</v>
      </c>
      <c r="W388" s="19" t="n">
        <v>57.57</v>
      </c>
      <c r="X388" s="19" t="n">
        <v>1.04</v>
      </c>
      <c r="Y388" s="19" t="n">
        <v>0.08</v>
      </c>
      <c r="Z388" s="19" t="n">
        <v>180.65</v>
      </c>
      <c r="AA388" s="19" t="n">
        <v>34.22</v>
      </c>
      <c r="AB388" s="19" t="n">
        <v>0.62</v>
      </c>
      <c r="AC388" s="19" t="n">
        <v>0.05</v>
      </c>
      <c r="AD388" s="19" t="n">
        <v>0.06</v>
      </c>
      <c r="AE388" s="19" t="n">
        <v>0.7</v>
      </c>
      <c r="AF388" s="19" t="n">
        <v>1.04</v>
      </c>
      <c r="AG388" s="19" t="n">
        <v>13.15</v>
      </c>
      <c r="AH388" s="19" t="n">
        <v>0</v>
      </c>
      <c r="AI388" s="19" t="n">
        <v>0.99</v>
      </c>
      <c r="AJ388" s="19" t="n">
        <v>1.13</v>
      </c>
      <c r="AK388" s="19" t="n">
        <v>25.68</v>
      </c>
      <c r="AL388" s="19" t="n">
        <v>28</v>
      </c>
      <c r="AM388" s="19" t="n">
        <v>20.26</v>
      </c>
      <c r="AN388" s="19" t="n">
        <v>100.51</v>
      </c>
      <c r="AO388" s="19" t="n">
        <v>4.3</v>
      </c>
      <c r="AP388" s="19" t="n">
        <v>26.83</v>
      </c>
      <c r="AQ388" s="19" t="n">
        <v>49.95</v>
      </c>
      <c r="AR388" s="19" t="n">
        <v>158.24</v>
      </c>
      <c r="AS388" s="19" t="n">
        <v>142.92</v>
      </c>
      <c r="AT388" s="19" t="n">
        <v>21.35</v>
      </c>
      <c r="AU388" s="19" t="n">
        <v>11.8</v>
      </c>
      <c r="AV388" s="19" t="n">
        <v>180.22</v>
      </c>
      <c r="AW388" s="19" t="n">
        <v>0.53</v>
      </c>
      <c r="AX388" s="19" t="n">
        <v>197.26</v>
      </c>
      <c r="AY388" s="19" t="n">
        <v>138.21</v>
      </c>
      <c r="AZ388" s="19" t="n">
        <v>20.47</v>
      </c>
      <c r="BA388" s="19" t="n">
        <v>29.95</v>
      </c>
      <c r="BB388" s="19" t="n">
        <v>0</v>
      </c>
      <c r="BC388" s="19" t="n">
        <v>0</v>
      </c>
      <c r="BD388" s="19" t="n">
        <v>0</v>
      </c>
      <c r="BE388" s="19" t="n">
        <v>0</v>
      </c>
      <c r="BF388" s="19" t="n">
        <v>0</v>
      </c>
      <c r="BG388" s="19" t="n">
        <v>0</v>
      </c>
      <c r="BH388" s="19" t="n">
        <v>0</v>
      </c>
      <c r="BI388" s="19" t="n">
        <v>0.08</v>
      </c>
      <c r="BJ388" s="19" t="n">
        <v>0</v>
      </c>
      <c r="BK388" s="19" t="n">
        <v>0.01</v>
      </c>
      <c r="BL388" s="19" t="n">
        <v>0</v>
      </c>
      <c r="BM388" s="19" t="n">
        <v>0</v>
      </c>
      <c r="BN388" s="19" t="n">
        <v>0</v>
      </c>
      <c r="BO388" s="19" t="n">
        <v>0</v>
      </c>
      <c r="BP388" s="19" t="n">
        <v>0.01</v>
      </c>
      <c r="BQ388" s="19" t="n">
        <v>0.05</v>
      </c>
      <c r="BR388" s="19" t="n">
        <v>0</v>
      </c>
      <c r="BS388" s="19" t="n">
        <v>0</v>
      </c>
      <c r="BT388" s="19" t="n">
        <v>0.03</v>
      </c>
      <c r="BU388" s="19" t="n">
        <v>0.11</v>
      </c>
      <c r="BV388" s="19" t="n">
        <v>0</v>
      </c>
      <c r="BW388" s="19" t="n">
        <v>0</v>
      </c>
      <c r="BX388" s="19" t="n">
        <v>0</v>
      </c>
      <c r="BY388" s="19" t="n">
        <v>0</v>
      </c>
      <c r="BZ388" s="19" t="n">
        <v>206.35</v>
      </c>
      <c r="CB388" s="19" t="n">
        <v>30.19</v>
      </c>
      <c r="CD388" s="19" t="n">
        <v>0</v>
      </c>
      <c r="CE388" s="19" t="n">
        <v>0</v>
      </c>
      <c r="CF388" s="19" t="n">
        <v>0</v>
      </c>
      <c r="CG388" s="19" t="n">
        <v>0</v>
      </c>
      <c r="CH388" s="19" t="n">
        <v>0</v>
      </c>
      <c r="CI388" s="19" t="n">
        <v>0</v>
      </c>
    </row>
    <row r="389" s="19" customFormat="true" ht="15" hidden="false" customHeight="false" outlineLevel="0" collapsed="false">
      <c r="B389" s="19" t="s">
        <v>95</v>
      </c>
      <c r="C389" s="20" t="str">
        <f aca="false">"70"</f>
        <v>70</v>
      </c>
      <c r="D389" s="20" t="n">
        <v>4.53</v>
      </c>
      <c r="E389" s="20" t="n">
        <v>0.82</v>
      </c>
      <c r="F389" s="20" t="n">
        <v>28.61</v>
      </c>
      <c r="G389" s="20" t="n">
        <v>132.65868</v>
      </c>
      <c r="H389" s="19" t="n">
        <v>0.14</v>
      </c>
      <c r="I389" s="19" t="n">
        <v>0</v>
      </c>
      <c r="J389" s="19" t="n">
        <v>0</v>
      </c>
      <c r="K389" s="19" t="n">
        <v>0</v>
      </c>
      <c r="L389" s="19" t="n">
        <v>0.82</v>
      </c>
      <c r="M389" s="19" t="n">
        <v>22.09</v>
      </c>
      <c r="N389" s="19" t="n">
        <v>5.69</v>
      </c>
      <c r="O389" s="19" t="n">
        <v>0</v>
      </c>
      <c r="P389" s="19" t="n">
        <v>0</v>
      </c>
      <c r="Q389" s="19" t="n">
        <v>0.69</v>
      </c>
      <c r="R389" s="19" t="n">
        <v>1.72</v>
      </c>
      <c r="S389" s="19" t="n">
        <v>418.46</v>
      </c>
      <c r="T389" s="19" t="n">
        <v>168.07</v>
      </c>
      <c r="U389" s="19" t="n">
        <v>24.01</v>
      </c>
      <c r="V389" s="19" t="n">
        <v>32.24</v>
      </c>
      <c r="W389" s="19" t="n">
        <v>108.39</v>
      </c>
      <c r="X389" s="19" t="n">
        <v>2.68</v>
      </c>
      <c r="Y389" s="19" t="n">
        <v>0</v>
      </c>
      <c r="Z389" s="19" t="n">
        <v>3.43</v>
      </c>
      <c r="AA389" s="19" t="n">
        <v>0.7</v>
      </c>
      <c r="AB389" s="19" t="n">
        <v>0.98</v>
      </c>
      <c r="AC389" s="19" t="n">
        <v>0.12</v>
      </c>
      <c r="AD389" s="19" t="n">
        <v>0.05</v>
      </c>
      <c r="AE389" s="19" t="n">
        <v>0.48</v>
      </c>
      <c r="AF389" s="19" t="n">
        <v>1.4</v>
      </c>
      <c r="AG389" s="19" t="n">
        <v>0</v>
      </c>
      <c r="AH389" s="19" t="n">
        <v>0</v>
      </c>
      <c r="AI389" s="19" t="n">
        <v>220.89</v>
      </c>
      <c r="AJ389" s="19" t="n">
        <v>170.13</v>
      </c>
      <c r="AK389" s="19" t="n">
        <v>292.92</v>
      </c>
      <c r="AL389" s="19" t="n">
        <v>152.98</v>
      </c>
      <c r="AM389" s="19" t="n">
        <v>63.8</v>
      </c>
      <c r="AN389" s="19" t="n">
        <v>135.83</v>
      </c>
      <c r="AO389" s="19" t="n">
        <v>54.88</v>
      </c>
      <c r="AP389" s="19" t="n">
        <v>254.51</v>
      </c>
      <c r="AQ389" s="19" t="n">
        <v>203.74</v>
      </c>
      <c r="AR389" s="19" t="n">
        <v>199.63</v>
      </c>
      <c r="AS389" s="19" t="n">
        <v>318.3</v>
      </c>
      <c r="AT389" s="19" t="n">
        <v>85.06</v>
      </c>
      <c r="AU389" s="19" t="n">
        <v>212.66</v>
      </c>
      <c r="AV389" s="19" t="n">
        <v>1048.89</v>
      </c>
      <c r="AW389" s="19" t="n">
        <v>0</v>
      </c>
      <c r="AX389" s="19" t="n">
        <v>360.84</v>
      </c>
      <c r="AY389" s="19" t="n">
        <v>199.63</v>
      </c>
      <c r="AZ389" s="19" t="n">
        <v>123.48</v>
      </c>
      <c r="BA389" s="19" t="n">
        <v>89.18</v>
      </c>
      <c r="BB389" s="19" t="n">
        <v>0</v>
      </c>
      <c r="BC389" s="19" t="n">
        <v>0</v>
      </c>
      <c r="BD389" s="19" t="n">
        <v>0</v>
      </c>
      <c r="BE389" s="19" t="n">
        <v>0</v>
      </c>
      <c r="BF389" s="19" t="n">
        <v>0</v>
      </c>
      <c r="BG389" s="19" t="n">
        <v>0</v>
      </c>
      <c r="BH389" s="19" t="n">
        <v>0</v>
      </c>
      <c r="BI389" s="19" t="n">
        <v>0.1</v>
      </c>
      <c r="BJ389" s="19" t="n">
        <v>0</v>
      </c>
      <c r="BK389" s="19" t="n">
        <v>0.01</v>
      </c>
      <c r="BL389" s="19" t="n">
        <v>0.01</v>
      </c>
      <c r="BM389" s="19" t="n">
        <v>0</v>
      </c>
      <c r="BN389" s="19" t="n">
        <v>0</v>
      </c>
      <c r="BO389" s="19" t="n">
        <v>0</v>
      </c>
      <c r="BP389" s="19" t="n">
        <v>0.01</v>
      </c>
      <c r="BQ389" s="19" t="n">
        <v>0.08</v>
      </c>
      <c r="BR389" s="19" t="n">
        <v>0</v>
      </c>
      <c r="BS389" s="19" t="n">
        <v>0</v>
      </c>
      <c r="BT389" s="19" t="n">
        <v>0.33</v>
      </c>
      <c r="BU389" s="19" t="n">
        <v>0.05</v>
      </c>
      <c r="BV389" s="19" t="n">
        <v>0</v>
      </c>
      <c r="BW389" s="19" t="n">
        <v>0</v>
      </c>
      <c r="BX389" s="19" t="n">
        <v>0</v>
      </c>
      <c r="BY389" s="19" t="n">
        <v>0</v>
      </c>
      <c r="BZ389" s="19" t="n">
        <v>32.9</v>
      </c>
      <c r="CB389" s="19" t="n">
        <v>0.57</v>
      </c>
      <c r="CD389" s="19" t="n">
        <v>0</v>
      </c>
      <c r="CE389" s="19" t="n">
        <v>0</v>
      </c>
      <c r="CF389" s="19" t="n">
        <v>0</v>
      </c>
      <c r="CG389" s="19" t="n">
        <v>0</v>
      </c>
      <c r="CH389" s="19" t="n">
        <v>0</v>
      </c>
      <c r="CI389" s="19" t="n">
        <v>0</v>
      </c>
    </row>
    <row r="390" s="21" customFormat="true" ht="15" hidden="false" customHeight="false" outlineLevel="0" collapsed="false">
      <c r="A390" s="21" t="str">
        <f aca="false">"-"</f>
        <v>-</v>
      </c>
      <c r="B390" s="21" t="s">
        <v>87</v>
      </c>
      <c r="C390" s="22" t="str">
        <f aca="false">"50"</f>
        <v>50</v>
      </c>
      <c r="D390" s="22" t="n">
        <v>3.31</v>
      </c>
      <c r="E390" s="22" t="n">
        <v>0.33</v>
      </c>
      <c r="F390" s="22" t="n">
        <v>23.45</v>
      </c>
      <c r="G390" s="22" t="n">
        <v>111.9505</v>
      </c>
      <c r="H390" s="21" t="n">
        <v>0</v>
      </c>
      <c r="I390" s="21" t="n">
        <v>0</v>
      </c>
      <c r="J390" s="21" t="n">
        <v>0</v>
      </c>
      <c r="K390" s="21" t="n">
        <v>0</v>
      </c>
      <c r="L390" s="21" t="n">
        <v>0.55</v>
      </c>
      <c r="M390" s="21" t="n">
        <v>22.8</v>
      </c>
      <c r="N390" s="21" t="n">
        <v>0.1</v>
      </c>
      <c r="O390" s="21" t="n">
        <v>0</v>
      </c>
      <c r="P390" s="21" t="n">
        <v>0</v>
      </c>
      <c r="Q390" s="21" t="n">
        <v>0</v>
      </c>
      <c r="R390" s="21" t="n">
        <v>0.9</v>
      </c>
      <c r="S390" s="21" t="n">
        <v>0</v>
      </c>
      <c r="T390" s="21" t="n">
        <v>0</v>
      </c>
      <c r="U390" s="21" t="n">
        <v>0</v>
      </c>
      <c r="V390" s="21" t="n">
        <v>0</v>
      </c>
      <c r="W390" s="21" t="n">
        <v>0</v>
      </c>
      <c r="X390" s="21" t="n">
        <v>0</v>
      </c>
      <c r="Y390" s="21" t="n">
        <v>0</v>
      </c>
      <c r="Z390" s="21" t="n">
        <v>0</v>
      </c>
      <c r="AA390" s="21" t="n">
        <v>0</v>
      </c>
      <c r="AB390" s="21" t="n">
        <v>0</v>
      </c>
      <c r="AC390" s="21" t="n">
        <v>0</v>
      </c>
      <c r="AD390" s="21" t="n">
        <v>0</v>
      </c>
      <c r="AE390" s="21" t="n">
        <v>0</v>
      </c>
      <c r="AF390" s="21" t="n">
        <v>0</v>
      </c>
      <c r="AG390" s="21" t="n">
        <v>0</v>
      </c>
      <c r="AH390" s="21" t="n">
        <v>0</v>
      </c>
      <c r="AI390" s="21" t="n">
        <v>159.65</v>
      </c>
      <c r="AJ390" s="21" t="n">
        <v>166.17</v>
      </c>
      <c r="AK390" s="21" t="n">
        <v>254.48</v>
      </c>
      <c r="AL390" s="21" t="n">
        <v>84.39</v>
      </c>
      <c r="AM390" s="21" t="n">
        <v>50.03</v>
      </c>
      <c r="AN390" s="21" t="n">
        <v>100.05</v>
      </c>
      <c r="AO390" s="21" t="n">
        <v>37.85</v>
      </c>
      <c r="AP390" s="21" t="n">
        <v>180.96</v>
      </c>
      <c r="AQ390" s="21" t="n">
        <v>112.23</v>
      </c>
      <c r="AR390" s="21" t="n">
        <v>156.6</v>
      </c>
      <c r="AS390" s="21" t="n">
        <v>129.2</v>
      </c>
      <c r="AT390" s="21" t="n">
        <v>67.86</v>
      </c>
      <c r="AU390" s="21" t="n">
        <v>120.06</v>
      </c>
      <c r="AV390" s="21" t="n">
        <v>1003.98</v>
      </c>
      <c r="AW390" s="21" t="n">
        <v>0</v>
      </c>
      <c r="AX390" s="21" t="n">
        <v>327.12</v>
      </c>
      <c r="AY390" s="21" t="n">
        <v>142.25</v>
      </c>
      <c r="AZ390" s="21" t="n">
        <v>94.4</v>
      </c>
      <c r="BA390" s="21" t="n">
        <v>74.82</v>
      </c>
      <c r="BB390" s="21" t="n">
        <v>0</v>
      </c>
      <c r="BC390" s="21" t="n">
        <v>0</v>
      </c>
      <c r="BD390" s="21" t="n">
        <v>0</v>
      </c>
      <c r="BE390" s="21" t="n">
        <v>0</v>
      </c>
      <c r="BF390" s="21" t="n">
        <v>0</v>
      </c>
      <c r="BG390" s="21" t="n">
        <v>0</v>
      </c>
      <c r="BH390" s="21" t="n">
        <v>0</v>
      </c>
      <c r="BI390" s="21" t="n">
        <v>0.04</v>
      </c>
      <c r="BJ390" s="21" t="n">
        <v>0</v>
      </c>
      <c r="BK390" s="21" t="n">
        <v>0</v>
      </c>
      <c r="BL390" s="21" t="n">
        <v>0</v>
      </c>
      <c r="BM390" s="21" t="n">
        <v>0</v>
      </c>
      <c r="BN390" s="21" t="n">
        <v>0</v>
      </c>
      <c r="BO390" s="21" t="n">
        <v>0</v>
      </c>
      <c r="BP390" s="21" t="n">
        <v>0</v>
      </c>
      <c r="BQ390" s="21" t="n">
        <v>0.03</v>
      </c>
      <c r="BR390" s="21" t="n">
        <v>0</v>
      </c>
      <c r="BS390" s="21" t="n">
        <v>0</v>
      </c>
      <c r="BT390" s="21" t="n">
        <v>0.14</v>
      </c>
      <c r="BU390" s="21" t="n">
        <v>0.01</v>
      </c>
      <c r="BV390" s="21" t="n">
        <v>0</v>
      </c>
      <c r="BW390" s="21" t="n">
        <v>0</v>
      </c>
      <c r="BX390" s="21" t="n">
        <v>0</v>
      </c>
      <c r="BY390" s="21" t="n">
        <v>0</v>
      </c>
      <c r="BZ390" s="21" t="n">
        <v>19.55</v>
      </c>
      <c r="CB390" s="21" t="n">
        <v>0</v>
      </c>
      <c r="CD390" s="21" t="n">
        <v>0</v>
      </c>
      <c r="CE390" s="21" t="n">
        <v>0</v>
      </c>
      <c r="CF390" s="21" t="n">
        <v>0</v>
      </c>
      <c r="CG390" s="21" t="n">
        <v>0</v>
      </c>
      <c r="CH390" s="21" t="n">
        <v>0</v>
      </c>
      <c r="CI390" s="21" t="n">
        <v>0</v>
      </c>
    </row>
    <row r="391" s="23" customFormat="true" ht="14.25" hidden="false" customHeight="false" outlineLevel="0" collapsed="false">
      <c r="B391" s="23" t="s">
        <v>96</v>
      </c>
      <c r="C391" s="24"/>
      <c r="D391" s="24" t="n">
        <f aca="false">SUM(D384:D390)</f>
        <v>35.91</v>
      </c>
      <c r="E391" s="24" t="n">
        <f aca="false">SUM(E384:E390)</f>
        <v>37.13</v>
      </c>
      <c r="F391" s="24" t="n">
        <f aca="false">SUM(F384:F390)</f>
        <v>154.69</v>
      </c>
      <c r="G391" s="24" t="n">
        <f aca="false">SUM(G384:G390)</f>
        <v>1068.884980509</v>
      </c>
      <c r="H391" s="23" t="n">
        <f aca="false">SUM(H384:H390)</f>
        <v>12.37</v>
      </c>
      <c r="I391" s="23" t="n">
        <f aca="false">SUM(I384:I390)</f>
        <v>11.24</v>
      </c>
      <c r="J391" s="23" t="n">
        <f aca="false">SUM(J384:J390)</f>
        <v>1.78</v>
      </c>
      <c r="K391" s="23" t="n">
        <f aca="false">SUM(K384:K390)</f>
        <v>0</v>
      </c>
      <c r="L391" s="23" t="n">
        <f aca="false">SUM(L384:L390)</f>
        <v>23.88</v>
      </c>
      <c r="M391" s="23" t="n">
        <f aca="false">SUM(M384:M390)</f>
        <v>110.81</v>
      </c>
      <c r="N391" s="23" t="n">
        <f aca="false">SUM(N384:N390)</f>
        <v>19.99</v>
      </c>
      <c r="O391" s="23" t="n">
        <f aca="false">SUM(O384:O390)</f>
        <v>0</v>
      </c>
      <c r="P391" s="23" t="n">
        <f aca="false">SUM(P384:P390)</f>
        <v>0</v>
      </c>
      <c r="Q391" s="23" t="n">
        <f aca="false">SUM(Q384:Q390)</f>
        <v>1.99</v>
      </c>
      <c r="R391" s="23" t="n">
        <f aca="false">SUM(R384:R390)</f>
        <v>11.08</v>
      </c>
      <c r="S391" s="23" t="n">
        <f aca="false">SUM(S384:S390)</f>
        <v>1695.79</v>
      </c>
      <c r="T391" s="23" t="n">
        <f aca="false">SUM(T384:T390)</f>
        <v>1900.73</v>
      </c>
      <c r="U391" s="23" t="n">
        <f aca="false">SUM(U384:U390)</f>
        <v>215.61</v>
      </c>
      <c r="V391" s="23" t="n">
        <f aca="false">SUM(V384:V390)</f>
        <v>301.35</v>
      </c>
      <c r="W391" s="23" t="n">
        <f aca="false">SUM(W384:W390)</f>
        <v>639.41</v>
      </c>
      <c r="X391" s="23" t="n">
        <f aca="false">SUM(X384:X390)</f>
        <v>12.11</v>
      </c>
      <c r="Y391" s="23" t="n">
        <f aca="false">SUM(Y384:Y390)</f>
        <v>90.89</v>
      </c>
      <c r="Z391" s="23" t="n">
        <f aca="false">SUM(Z384:Z390)</f>
        <v>3295.76</v>
      </c>
      <c r="AA391" s="23" t="n">
        <f aca="false">SUM(AA384:AA390)</f>
        <v>723.88</v>
      </c>
      <c r="AB391" s="23" t="n">
        <f aca="false">SUM(AB384:AB390)</f>
        <v>10.9</v>
      </c>
      <c r="AC391" s="23" t="n">
        <f aca="false">SUM(AC384:AC390)</f>
        <v>0.63</v>
      </c>
      <c r="AD391" s="23" t="n">
        <f aca="false">SUM(AD384:AD390)</f>
        <v>0.48</v>
      </c>
      <c r="AE391" s="23" t="n">
        <f aca="false">SUM(AE384:AE390)</f>
        <v>10.1</v>
      </c>
      <c r="AF391" s="23" t="n">
        <f aca="false">SUM(AF384:AF390)</f>
        <v>20.53</v>
      </c>
      <c r="AG391" s="23" t="n">
        <f aca="false">SUM(AG384:AG390)</f>
        <v>31.04</v>
      </c>
      <c r="AH391" s="23" t="n">
        <f aca="false">SUM(AH384:AH390)</f>
        <v>0</v>
      </c>
      <c r="AI391" s="23" t="n">
        <f aca="false">SUM(AI384:AI390)</f>
        <v>1662.15</v>
      </c>
      <c r="AJ391" s="23" t="n">
        <f aca="false">SUM(AJ384:AJ390)</f>
        <v>1566.35</v>
      </c>
      <c r="AK391" s="23" t="n">
        <f aca="false">SUM(AK384:AK390)</f>
        <v>2447.7</v>
      </c>
      <c r="AL391" s="23" t="n">
        <f aca="false">SUM(AL384:AL390)</f>
        <v>2113.65</v>
      </c>
      <c r="AM391" s="23" t="n">
        <f aca="false">SUM(AM384:AM390)</f>
        <v>763.66</v>
      </c>
      <c r="AN391" s="23" t="n">
        <f aca="false">SUM(AN384:AN390)</f>
        <v>1389.12</v>
      </c>
      <c r="AO391" s="23" t="n">
        <f aca="false">SUM(AO384:AO390)</f>
        <v>296.91</v>
      </c>
      <c r="AP391" s="23" t="n">
        <f aca="false">SUM(AP384:AP390)</f>
        <v>1693.17</v>
      </c>
      <c r="AQ391" s="23" t="n">
        <f aca="false">SUM(AQ384:AQ390)</f>
        <v>986.53</v>
      </c>
      <c r="AR391" s="23" t="n">
        <f aca="false">SUM(AR384:AR390)</f>
        <v>1684.26</v>
      </c>
      <c r="AS391" s="23" t="n">
        <f aca="false">SUM(AS384:AS390)</f>
        <v>1770.48</v>
      </c>
      <c r="AT391" s="23" t="n">
        <f aca="false">SUM(AT384:AT390)</f>
        <v>787.98</v>
      </c>
      <c r="AU391" s="23" t="n">
        <f aca="false">SUM(AU384:AU390)</f>
        <v>1047.07</v>
      </c>
      <c r="AV391" s="23" t="n">
        <f aca="false">SUM(AV384:AV390)</f>
        <v>4887.71</v>
      </c>
      <c r="AW391" s="23" t="n">
        <f aca="false">SUM(AW384:AW390)</f>
        <v>3.05</v>
      </c>
      <c r="AX391" s="23" t="n">
        <f aca="false">SUM(AX384:AX390)</f>
        <v>1484.19</v>
      </c>
      <c r="AY391" s="23" t="n">
        <f aca="false">SUM(AY384:AY390)</f>
        <v>1120.96</v>
      </c>
      <c r="AZ391" s="23" t="n">
        <f aca="false">SUM(AZ384:AZ390)</f>
        <v>1085.26</v>
      </c>
      <c r="BA391" s="23" t="n">
        <f aca="false">SUM(BA384:BA390)</f>
        <v>655.84</v>
      </c>
      <c r="BB391" s="23" t="n">
        <f aca="false">SUM(BB384:BB390)</f>
        <v>0.36</v>
      </c>
      <c r="BC391" s="23" t="n">
        <f aca="false">SUM(BC384:BC390)</f>
        <v>0.13</v>
      </c>
      <c r="BD391" s="23" t="n">
        <f aca="false">SUM(BD384:BD390)</f>
        <v>0.08</v>
      </c>
      <c r="BE391" s="23" t="n">
        <f aca="false">SUM(BE384:BE390)</f>
        <v>0.2</v>
      </c>
      <c r="BF391" s="23" t="n">
        <f aca="false">SUM(BF384:BF390)</f>
        <v>0.23</v>
      </c>
      <c r="BG391" s="23" t="n">
        <f aca="false">SUM(BG384:BG390)</f>
        <v>0.98</v>
      </c>
      <c r="BH391" s="23" t="n">
        <f aca="false">SUM(BH384:BH390)</f>
        <v>0</v>
      </c>
      <c r="BI391" s="23" t="n">
        <f aca="false">SUM(BI384:BI390)</f>
        <v>3.5</v>
      </c>
      <c r="BJ391" s="23" t="n">
        <f aca="false">SUM(BJ384:BJ390)</f>
        <v>0</v>
      </c>
      <c r="BK391" s="23" t="n">
        <f aca="false">SUM(BK384:BK390)</f>
        <v>1.25</v>
      </c>
      <c r="BL391" s="23" t="n">
        <f aca="false">SUM(BL384:BL390)</f>
        <v>0.3</v>
      </c>
      <c r="BM391" s="23" t="n">
        <f aca="false">SUM(BM384:BM390)</f>
        <v>0.1</v>
      </c>
      <c r="BN391" s="23" t="n">
        <f aca="false">SUM(BN384:BN390)</f>
        <v>0</v>
      </c>
      <c r="BO391" s="23" t="n">
        <f aca="false">SUM(BO384:BO390)</f>
        <v>0.14</v>
      </c>
      <c r="BP391" s="23" t="n">
        <f aca="false">SUM(BP384:BP390)</f>
        <v>0.31</v>
      </c>
      <c r="BQ391" s="23" t="n">
        <f aca="false">SUM(BQ384:BQ390)</f>
        <v>6.44</v>
      </c>
      <c r="BR391" s="23" t="n">
        <f aca="false">SUM(BR384:BR390)</f>
        <v>0.04</v>
      </c>
      <c r="BS391" s="23" t="n">
        <f aca="false">SUM(BS384:BS390)</f>
        <v>0</v>
      </c>
      <c r="BT391" s="23" t="n">
        <f aca="false">SUM(BT384:BT390)</f>
        <v>10.28</v>
      </c>
      <c r="BU391" s="23" t="n">
        <f aca="false">SUM(BU384:BU390)</f>
        <v>0.27</v>
      </c>
      <c r="BV391" s="23" t="n">
        <f aca="false">SUM(BV384:BV390)</f>
        <v>0</v>
      </c>
      <c r="BW391" s="23" t="n">
        <f aca="false">SUM(BW384:BW390)</f>
        <v>0</v>
      </c>
      <c r="BX391" s="23" t="n">
        <f aca="false">SUM(BX384:BX390)</f>
        <v>0</v>
      </c>
      <c r="BY391" s="23" t="n">
        <f aca="false">SUM(BY384:BY390)</f>
        <v>0</v>
      </c>
      <c r="BZ391" s="23" t="n">
        <f aca="false">SUM(BZ384:BZ390)</f>
        <v>895.8</v>
      </c>
      <c r="CA391" s="23" t="n">
        <f aca="false">$G$391/$G$392*100</f>
        <v>62.5743109034068</v>
      </c>
      <c r="CB391" s="23" t="n">
        <v>970.41</v>
      </c>
      <c r="CD391" s="23" t="n">
        <v>0</v>
      </c>
      <c r="CE391" s="23" t="n">
        <v>0</v>
      </c>
      <c r="CF391" s="23" t="n">
        <v>0</v>
      </c>
      <c r="CG391" s="23" t="n">
        <v>0</v>
      </c>
      <c r="CH391" s="23" t="n">
        <v>0</v>
      </c>
      <c r="CI391" s="23" t="n">
        <v>0</v>
      </c>
    </row>
    <row r="392" s="23" customFormat="true" ht="14.25" hidden="false" customHeight="false" outlineLevel="0" collapsed="false">
      <c r="B392" s="23" t="s">
        <v>97</v>
      </c>
      <c r="C392" s="24"/>
      <c r="D392" s="34" t="n">
        <f aca="false">D382+D391</f>
        <v>58.86</v>
      </c>
      <c r="E392" s="34" t="n">
        <f aca="false">E382+E391</f>
        <v>55.93</v>
      </c>
      <c r="F392" s="34" t="n">
        <f aca="false">F382+F391</f>
        <v>251.64</v>
      </c>
      <c r="G392" s="34" t="n">
        <f aca="false">G382+G391</f>
        <v>1708.184980509</v>
      </c>
      <c r="H392" s="34" t="n">
        <f aca="false">H382+H391</f>
        <v>18.98</v>
      </c>
      <c r="I392" s="34" t="n">
        <f aca="false">I382+I391</f>
        <v>16.62</v>
      </c>
      <c r="J392" s="34" t="n">
        <f aca="false">J382+J391</f>
        <v>3.81</v>
      </c>
      <c r="K392" s="34" t="n">
        <f aca="false">K382+K391</f>
        <v>0</v>
      </c>
      <c r="L392" s="34" t="n">
        <f aca="false">L382+L391</f>
        <v>61.68</v>
      </c>
      <c r="M392" s="34" t="n">
        <f aca="false">M382+M391</f>
        <v>163.49</v>
      </c>
      <c r="N392" s="34" t="n">
        <f aca="false">N382+N391</f>
        <v>26.45</v>
      </c>
      <c r="O392" s="34" t="n">
        <f aca="false">O382+O391</f>
        <v>0</v>
      </c>
      <c r="P392" s="34" t="n">
        <f aca="false">P382+P391</f>
        <v>0</v>
      </c>
      <c r="Q392" s="34" t="n">
        <f aca="false">Q382+Q391</f>
        <v>3.91</v>
      </c>
      <c r="R392" s="34" t="n">
        <f aca="false">R382+R391</f>
        <v>17.74</v>
      </c>
      <c r="S392" s="34" t="n">
        <f aca="false">S382+S391</f>
        <v>2437.24</v>
      </c>
      <c r="T392" s="34" t="n">
        <f aca="false">T382+T391</f>
        <v>3397.89</v>
      </c>
      <c r="U392" s="34" t="n">
        <f aca="false">U382+U391</f>
        <v>478.71</v>
      </c>
      <c r="V392" s="34" t="n">
        <f aca="false">V382+V391</f>
        <v>427.14</v>
      </c>
      <c r="W392" s="34" t="n">
        <f aca="false">W382+W391</f>
        <v>963.79</v>
      </c>
      <c r="X392" s="34" t="n">
        <f aca="false">X382+X391</f>
        <v>19.53</v>
      </c>
      <c r="Y392" s="34" t="n">
        <f aca="false">Y382+Y391</f>
        <v>142.25</v>
      </c>
      <c r="Z392" s="34" t="n">
        <f aca="false">Z382+Z391</f>
        <v>6787.83</v>
      </c>
      <c r="AA392" s="34" t="n">
        <f aca="false">AA382+AA391</f>
        <v>1495.03</v>
      </c>
      <c r="AB392" s="34" t="n">
        <f aca="false">AB382+AB391</f>
        <v>75.96</v>
      </c>
      <c r="AC392" s="34" t="n">
        <f aca="false">AC382+AC391</f>
        <v>1.21</v>
      </c>
      <c r="AD392" s="34" t="n">
        <f aca="false">AD382+AD391</f>
        <v>0.81</v>
      </c>
      <c r="AE392" s="34" t="n">
        <f aca="false">AE382+AE391</f>
        <v>16.44</v>
      </c>
      <c r="AF392" s="34" t="n">
        <f aca="false">AF382+AF391</f>
        <v>32.61</v>
      </c>
      <c r="AG392" s="34" t="n">
        <f aca="false">AG382+AG391</f>
        <v>180.54</v>
      </c>
      <c r="AH392" s="34" t="n">
        <f aca="false">AH382+AH391</f>
        <v>0</v>
      </c>
      <c r="AI392" s="34" t="n">
        <f aca="false">AI382+AI391</f>
        <v>2627.58</v>
      </c>
      <c r="AJ392" s="34" t="n">
        <f aca="false">AJ382+AJ391</f>
        <v>2585.06</v>
      </c>
      <c r="AK392" s="34" t="n">
        <f aca="false">AK382+AK391</f>
        <v>3988.86</v>
      </c>
      <c r="AL392" s="34" t="n">
        <f aca="false">AL382+AL391</f>
        <v>3515.1</v>
      </c>
      <c r="AM392" s="34" t="n">
        <f aca="false">AM382+AM391</f>
        <v>1185.76</v>
      </c>
      <c r="AN392" s="34" t="n">
        <f aca="false">AN382+AN391</f>
        <v>2276.25</v>
      </c>
      <c r="AO392" s="34" t="n">
        <f aca="false">AO382+AO391</f>
        <v>393.1</v>
      </c>
      <c r="AP392" s="34" t="n">
        <f aca="false">AP382+AP391</f>
        <v>2654.56</v>
      </c>
      <c r="AQ392" s="34" t="n">
        <f aca="false">AQ382+AQ391</f>
        <v>1329.01</v>
      </c>
      <c r="AR392" s="34" t="n">
        <f aca="false">AR382+AR391</f>
        <v>2225.24</v>
      </c>
      <c r="AS392" s="34" t="n">
        <f aca="false">AS382+AS391</f>
        <v>2393.44</v>
      </c>
      <c r="AT392" s="34" t="n">
        <f aca="false">AT382+AT391</f>
        <v>1246.82</v>
      </c>
      <c r="AU392" s="34" t="n">
        <f aca="false">AU382+AU391</f>
        <v>1345.11</v>
      </c>
      <c r="AV392" s="34" t="n">
        <f aca="false">AV382+AV391</f>
        <v>7190.45</v>
      </c>
      <c r="AW392" s="34" t="n">
        <f aca="false">AW382+AW391</f>
        <v>5.19</v>
      </c>
      <c r="AX392" s="34" t="n">
        <f aca="false">AX382+AX391</f>
        <v>2342.1</v>
      </c>
      <c r="AY392" s="34" t="n">
        <f aca="false">AY382+AY391</f>
        <v>1595.28</v>
      </c>
      <c r="AZ392" s="34" t="n">
        <f aca="false">AZ382+AZ391</f>
        <v>1702.57</v>
      </c>
      <c r="BA392" s="34" t="n">
        <f aca="false">BA382+BA391</f>
        <v>981.11</v>
      </c>
      <c r="BB392" s="34" t="n">
        <f aca="false">BB382+BB391</f>
        <v>0.41</v>
      </c>
      <c r="BC392" s="34" t="n">
        <f aca="false">BC382+BC391</f>
        <v>0.14</v>
      </c>
      <c r="BD392" s="34" t="n">
        <f aca="false">BD382+BD391</f>
        <v>0.09</v>
      </c>
      <c r="BE392" s="34" t="n">
        <f aca="false">BE382+BE391</f>
        <v>0.23</v>
      </c>
      <c r="BF392" s="34" t="n">
        <f aca="false">BF382+BF391</f>
        <v>0.26</v>
      </c>
      <c r="BG392" s="34" t="n">
        <f aca="false">BG382+BG391</f>
        <v>1.11</v>
      </c>
      <c r="BH392" s="34" t="n">
        <f aca="false">BH382+BH391</f>
        <v>0</v>
      </c>
      <c r="BI392" s="34" t="n">
        <f aca="false">BI382+BI391</f>
        <v>4.36</v>
      </c>
      <c r="BJ392" s="34" t="n">
        <f aca="false">BJ382+BJ391</f>
        <v>0</v>
      </c>
      <c r="BK392" s="34" t="n">
        <f aca="false">BK382+BK391</f>
        <v>1.62</v>
      </c>
      <c r="BL392" s="34" t="n">
        <f aca="false">BL382+BL391</f>
        <v>0.32</v>
      </c>
      <c r="BM392" s="34" t="n">
        <f aca="false">BM382+BM391</f>
        <v>0.14</v>
      </c>
      <c r="BN392" s="34" t="n">
        <f aca="false">BN382+BN391</f>
        <v>0</v>
      </c>
      <c r="BO392" s="34" t="n">
        <f aca="false">BO382+BO391</f>
        <v>0.14</v>
      </c>
      <c r="BP392" s="34" t="n">
        <f aca="false">BP382+BP391</f>
        <v>0.37</v>
      </c>
      <c r="BQ392" s="34" t="n">
        <f aca="false">BQ382+BQ391</f>
        <v>8.28</v>
      </c>
      <c r="BR392" s="34" t="n">
        <f aca="false">BR382+BR391</f>
        <v>0.04</v>
      </c>
      <c r="BS392" s="34" t="n">
        <f aca="false">BS382+BS391</f>
        <v>0</v>
      </c>
      <c r="BT392" s="34" t="n">
        <f aca="false">BT382+BT391</f>
        <v>14</v>
      </c>
      <c r="BU392" s="34" t="n">
        <f aca="false">BU382+BU391</f>
        <v>0.4</v>
      </c>
      <c r="BV392" s="34" t="n">
        <f aca="false">BV382+BV391</f>
        <v>0</v>
      </c>
      <c r="BW392" s="34" t="n">
        <f aca="false">BW382+BW391</f>
        <v>0</v>
      </c>
      <c r="BX392" s="34" t="n">
        <f aca="false">BX382+BX391</f>
        <v>0</v>
      </c>
      <c r="BY392" s="34" t="n">
        <f aca="false">BY382+BY391</f>
        <v>0</v>
      </c>
      <c r="BZ392" s="34" t="n">
        <f aca="false">BZ382+BZ391</f>
        <v>1528.14</v>
      </c>
      <c r="CB392" s="23" t="n">
        <v>1603.78</v>
      </c>
      <c r="CD392" s="23" t="n">
        <v>0</v>
      </c>
      <c r="CE392" s="23" t="n">
        <v>0</v>
      </c>
      <c r="CF392" s="23" t="n">
        <v>0</v>
      </c>
      <c r="CG392" s="23" t="n">
        <v>0</v>
      </c>
      <c r="CH392" s="23" t="n">
        <v>0</v>
      </c>
      <c r="CI392" s="23" t="n">
        <v>0</v>
      </c>
    </row>
    <row r="393" s="13" customFormat="true" ht="15" hidden="false" customHeight="false" outlineLevel="0" collapsed="false">
      <c r="C393" s="18"/>
      <c r="D393" s="18"/>
      <c r="E393" s="18"/>
      <c r="F393" s="18"/>
      <c r="G393" s="18"/>
    </row>
    <row r="394" s="13" customFormat="true" ht="15" hidden="false" customHeight="false" outlineLevel="0" collapsed="false">
      <c r="C394" s="18"/>
      <c r="D394" s="18"/>
      <c r="E394" s="18"/>
      <c r="F394" s="18"/>
      <c r="G394" s="18"/>
    </row>
    <row r="395" s="13" customFormat="true" ht="15" hidden="false" customHeight="false" outlineLevel="0" collapsed="false">
      <c r="C395" s="18"/>
      <c r="D395" s="18"/>
      <c r="E395" s="18"/>
      <c r="F395" s="18"/>
      <c r="G395" s="18"/>
    </row>
    <row r="396" s="13" customFormat="true" ht="15" hidden="false" customHeight="false" outlineLevel="0" collapsed="false">
      <c r="C396" s="18"/>
      <c r="D396" s="18"/>
      <c r="E396" s="18"/>
      <c r="F396" s="18"/>
      <c r="G396" s="18"/>
    </row>
    <row r="397" s="13" customFormat="true" ht="15" hidden="false" customHeight="false" outlineLevel="0" collapsed="false"/>
    <row r="398" s="13" customFormat="true" ht="15" hidden="false" customHeight="false" outlineLevel="0" collapsed="false">
      <c r="C398" s="18"/>
      <c r="D398" s="18"/>
      <c r="E398" s="18"/>
      <c r="F398" s="18"/>
      <c r="G398" s="18"/>
    </row>
    <row r="399" s="13" customFormat="true" ht="15" hidden="false" customHeight="false" outlineLevel="0" collapsed="false">
      <c r="C399" s="18"/>
      <c r="D399" s="18"/>
      <c r="E399" s="18"/>
      <c r="F399" s="18"/>
      <c r="G399" s="18"/>
    </row>
    <row r="400" s="13" customFormat="true" ht="15" hidden="false" customHeight="false" outlineLevel="0" collapsed="false">
      <c r="C400" s="18"/>
      <c r="D400" s="18"/>
      <c r="E400" s="18"/>
      <c r="F400" s="18"/>
      <c r="G400" s="18"/>
    </row>
    <row r="401" s="13" customFormat="true" ht="15" hidden="false" customHeight="false" outlineLevel="0" collapsed="false">
      <c r="C401" s="18"/>
      <c r="D401" s="18"/>
      <c r="E401" s="18"/>
      <c r="F401" s="18"/>
      <c r="G401" s="18"/>
    </row>
    <row r="402" s="13" customFormat="true" ht="15" hidden="false" customHeight="false" outlineLevel="0" collapsed="false">
      <c r="C402" s="18"/>
      <c r="D402" s="18"/>
      <c r="E402" s="18"/>
      <c r="F402" s="18"/>
      <c r="G402" s="18"/>
    </row>
    <row r="403" s="13" customFormat="true" ht="15" hidden="false" customHeight="false" outlineLevel="0" collapsed="false">
      <c r="C403" s="18"/>
      <c r="D403" s="18"/>
      <c r="E403" s="18"/>
      <c r="F403" s="18"/>
      <c r="G403" s="18"/>
    </row>
    <row r="404" s="13" customFormat="true" ht="15" hidden="false" customHeight="false" outlineLevel="0" collapsed="false">
      <c r="C404" s="18"/>
      <c r="D404" s="18"/>
      <c r="E404" s="18"/>
      <c r="F404" s="18"/>
      <c r="G404" s="18"/>
    </row>
    <row r="405" s="13" customFormat="true" ht="15" hidden="false" customHeight="false" outlineLevel="0" collapsed="false">
      <c r="C405" s="18"/>
      <c r="D405" s="18"/>
      <c r="E405" s="18"/>
      <c r="F405" s="18"/>
      <c r="G405" s="18"/>
    </row>
    <row r="406" s="13" customFormat="true" ht="15" hidden="false" customHeight="false" outlineLevel="0" collapsed="false">
      <c r="C406" s="18"/>
      <c r="D406" s="18"/>
      <c r="E406" s="18"/>
      <c r="F406" s="18"/>
      <c r="G406" s="18"/>
    </row>
    <row r="407" s="13" customFormat="true" ht="15" hidden="false" customHeight="false" outlineLevel="0" collapsed="false">
      <c r="C407" s="18"/>
      <c r="D407" s="18"/>
      <c r="E407" s="18"/>
      <c r="F407" s="18"/>
      <c r="G407" s="18"/>
    </row>
    <row r="408" s="13" customFormat="true" ht="15" hidden="false" customHeight="false" outlineLevel="0" collapsed="false">
      <c r="C408" s="18"/>
      <c r="D408" s="18"/>
      <c r="E408" s="18"/>
      <c r="F408" s="18"/>
      <c r="G408" s="18"/>
      <c r="AG408" s="13" t="n">
        <v>11</v>
      </c>
    </row>
    <row r="409" s="13" customFormat="true" ht="15" hidden="false" customHeight="false" outlineLevel="0" collapsed="false">
      <c r="C409" s="18"/>
      <c r="D409" s="18"/>
      <c r="E409" s="18"/>
      <c r="F409" s="18"/>
      <c r="G409" s="18"/>
    </row>
    <row r="410" s="13" customFormat="true" ht="15" hidden="false" customHeight="true" outlineLevel="0" collapsed="false">
      <c r="A410" s="10" t="s">
        <v>2</v>
      </c>
      <c r="B410" s="11" t="s">
        <v>3</v>
      </c>
      <c r="C410" s="11" t="s">
        <v>4</v>
      </c>
      <c r="D410" s="11" t="s">
        <v>5</v>
      </c>
      <c r="E410" s="11" t="s">
        <v>6</v>
      </c>
      <c r="F410" s="11" t="s">
        <v>7</v>
      </c>
      <c r="G410" s="12" t="s">
        <v>8</v>
      </c>
      <c r="H410" s="13" t="s">
        <v>9</v>
      </c>
      <c r="I410" s="13" t="s">
        <v>10</v>
      </c>
      <c r="J410" s="13" t="s">
        <v>11</v>
      </c>
      <c r="K410" s="13" t="s">
        <v>12</v>
      </c>
      <c r="L410" s="13" t="s">
        <v>13</v>
      </c>
      <c r="M410" s="13" t="s">
        <v>14</v>
      </c>
      <c r="N410" s="13" t="s">
        <v>15</v>
      </c>
      <c r="O410" s="13" t="s">
        <v>16</v>
      </c>
      <c r="P410" s="13" t="s">
        <v>17</v>
      </c>
      <c r="Q410" s="13" t="s">
        <v>18</v>
      </c>
      <c r="R410" s="13" t="s">
        <v>19</v>
      </c>
      <c r="S410" s="13" t="s">
        <v>20</v>
      </c>
      <c r="T410" s="13" t="s">
        <v>21</v>
      </c>
      <c r="U410" s="14" t="s">
        <v>22</v>
      </c>
      <c r="V410" s="14"/>
      <c r="W410" s="14"/>
      <c r="X410" s="14"/>
      <c r="Y410" s="15" t="s">
        <v>23</v>
      </c>
      <c r="Z410" s="15"/>
      <c r="AA410" s="15"/>
      <c r="AB410" s="15"/>
      <c r="AC410" s="15"/>
      <c r="AD410" s="15"/>
      <c r="AE410" s="15"/>
      <c r="AF410" s="15"/>
      <c r="AG410" s="15"/>
      <c r="AH410" s="13" t="s">
        <v>24</v>
      </c>
      <c r="AI410" s="13" t="s">
        <v>25</v>
      </c>
      <c r="AJ410" s="13" t="s">
        <v>26</v>
      </c>
      <c r="AK410" s="13" t="s">
        <v>27</v>
      </c>
      <c r="AL410" s="13" t="s">
        <v>28</v>
      </c>
      <c r="AM410" s="13" t="s">
        <v>29</v>
      </c>
      <c r="AN410" s="13" t="s">
        <v>30</v>
      </c>
      <c r="AO410" s="13" t="s">
        <v>31</v>
      </c>
      <c r="AP410" s="13" t="s">
        <v>32</v>
      </c>
      <c r="AQ410" s="13" t="s">
        <v>33</v>
      </c>
      <c r="AR410" s="13" t="s">
        <v>34</v>
      </c>
      <c r="AS410" s="13" t="s">
        <v>35</v>
      </c>
      <c r="AT410" s="13" t="s">
        <v>36</v>
      </c>
      <c r="AU410" s="13" t="s">
        <v>37</v>
      </c>
      <c r="AV410" s="13" t="s">
        <v>38</v>
      </c>
      <c r="AW410" s="13" t="s">
        <v>39</v>
      </c>
      <c r="AX410" s="13" t="s">
        <v>40</v>
      </c>
      <c r="AY410" s="13" t="s">
        <v>41</v>
      </c>
      <c r="AZ410" s="13" t="s">
        <v>42</v>
      </c>
      <c r="BA410" s="13" t="s">
        <v>43</v>
      </c>
      <c r="BB410" s="13" t="s">
        <v>44</v>
      </c>
      <c r="BC410" s="13" t="s">
        <v>45</v>
      </c>
      <c r="BD410" s="13" t="s">
        <v>46</v>
      </c>
      <c r="BE410" s="13" t="s">
        <v>47</v>
      </c>
      <c r="BF410" s="13" t="s">
        <v>48</v>
      </c>
      <c r="BG410" s="13" t="s">
        <v>49</v>
      </c>
      <c r="BH410" s="13" t="s">
        <v>50</v>
      </c>
      <c r="BI410" s="13" t="s">
        <v>51</v>
      </c>
      <c r="BJ410" s="13" t="s">
        <v>52</v>
      </c>
      <c r="BK410" s="13" t="s">
        <v>53</v>
      </c>
      <c r="BL410" s="13" t="s">
        <v>54</v>
      </c>
      <c r="BM410" s="13" t="s">
        <v>55</v>
      </c>
      <c r="BN410" s="13" t="s">
        <v>56</v>
      </c>
      <c r="BO410" s="13" t="s">
        <v>57</v>
      </c>
      <c r="BP410" s="13" t="s">
        <v>58</v>
      </c>
      <c r="BQ410" s="13" t="s">
        <v>59</v>
      </c>
      <c r="BR410" s="13" t="s">
        <v>60</v>
      </c>
      <c r="BS410" s="13" t="s">
        <v>61</v>
      </c>
      <c r="BT410" s="13" t="s">
        <v>62</v>
      </c>
      <c r="BU410" s="13" t="s">
        <v>63</v>
      </c>
      <c r="BV410" s="13" t="s">
        <v>64</v>
      </c>
      <c r="BW410" s="13" t="s">
        <v>65</v>
      </c>
      <c r="BX410" s="13" t="s">
        <v>66</v>
      </c>
      <c r="BY410" s="13" t="s">
        <v>67</v>
      </c>
      <c r="BZ410" s="16"/>
    </row>
    <row r="411" s="13" customFormat="true" ht="15" hidden="false" customHeight="true" outlineLevel="0" collapsed="false">
      <c r="A411" s="10"/>
      <c r="B411" s="11"/>
      <c r="C411" s="11"/>
      <c r="D411" s="11" t="s">
        <v>68</v>
      </c>
      <c r="E411" s="11" t="s">
        <v>68</v>
      </c>
      <c r="F411" s="11"/>
      <c r="G411" s="12"/>
      <c r="U411" s="17" t="s">
        <v>69</v>
      </c>
      <c r="V411" s="17" t="s">
        <v>70</v>
      </c>
      <c r="W411" s="17" t="s">
        <v>71</v>
      </c>
      <c r="X411" s="17" t="s">
        <v>72</v>
      </c>
      <c r="Y411" s="17" t="s">
        <v>73</v>
      </c>
      <c r="Z411" s="17" t="s">
        <v>74</v>
      </c>
      <c r="AA411" s="17" t="s">
        <v>75</v>
      </c>
      <c r="AB411" s="17" t="s">
        <v>76</v>
      </c>
      <c r="AC411" s="17" t="s">
        <v>77</v>
      </c>
      <c r="AD411" s="17" t="s">
        <v>78</v>
      </c>
      <c r="AE411" s="17" t="s">
        <v>79</v>
      </c>
      <c r="AF411" s="17" t="s">
        <v>80</v>
      </c>
      <c r="AG411" s="15" t="s">
        <v>81</v>
      </c>
      <c r="BZ411" s="16"/>
    </row>
    <row r="412" s="13" customFormat="true" ht="15" hidden="false" customHeight="false" outlineLevel="0" collapsed="false">
      <c r="B412" s="23" t="s">
        <v>137</v>
      </c>
      <c r="C412" s="18"/>
      <c r="D412" s="18"/>
      <c r="E412" s="18"/>
      <c r="F412" s="18"/>
      <c r="G412" s="18"/>
    </row>
    <row r="413" s="13" customFormat="true" ht="15" hidden="false" customHeight="false" outlineLevel="0" collapsed="false">
      <c r="B413" s="13" t="s">
        <v>82</v>
      </c>
      <c r="C413" s="18"/>
      <c r="D413" s="18"/>
      <c r="E413" s="18"/>
      <c r="F413" s="18"/>
      <c r="G413" s="18"/>
    </row>
    <row r="414" s="19" customFormat="true" ht="15" hidden="false" customHeight="false" outlineLevel="0" collapsed="false">
      <c r="A414" s="19" t="str">
        <f aca="false">"101"</f>
        <v>101</v>
      </c>
      <c r="B414" s="19" t="s">
        <v>218</v>
      </c>
      <c r="C414" s="20" t="str">
        <f aca="false">"35"</f>
        <v>35</v>
      </c>
      <c r="D414" s="20" t="n">
        <v>1.06</v>
      </c>
      <c r="E414" s="20" t="n">
        <v>0.07</v>
      </c>
      <c r="F414" s="20" t="n">
        <v>3.91</v>
      </c>
      <c r="G414" s="20" t="n">
        <v>17.13628</v>
      </c>
      <c r="H414" s="19" t="n">
        <v>0</v>
      </c>
      <c r="I414" s="19" t="n">
        <v>0</v>
      </c>
      <c r="J414" s="19" t="n">
        <v>0</v>
      </c>
      <c r="K414" s="19" t="n">
        <v>0</v>
      </c>
      <c r="L414" s="19" t="n">
        <v>1.13</v>
      </c>
      <c r="M414" s="19" t="n">
        <v>1.1</v>
      </c>
      <c r="N414" s="19" t="n">
        <v>1.68</v>
      </c>
      <c r="O414" s="19" t="n">
        <v>0</v>
      </c>
      <c r="P414" s="19" t="n">
        <v>0</v>
      </c>
      <c r="Q414" s="19" t="n">
        <v>0.03</v>
      </c>
      <c r="R414" s="19" t="n">
        <v>0.45</v>
      </c>
      <c r="S414" s="19" t="n">
        <v>123.48</v>
      </c>
      <c r="T414" s="19" t="n">
        <v>33.96</v>
      </c>
      <c r="U414" s="19" t="n">
        <v>6.86</v>
      </c>
      <c r="V414" s="19" t="n">
        <v>7.2</v>
      </c>
      <c r="W414" s="19" t="n">
        <v>21.27</v>
      </c>
      <c r="X414" s="19" t="n">
        <v>0.24</v>
      </c>
      <c r="Y414" s="19" t="n">
        <v>0</v>
      </c>
      <c r="Z414" s="19" t="n">
        <v>102.9</v>
      </c>
      <c r="AA414" s="19" t="n">
        <v>17.5</v>
      </c>
      <c r="AB414" s="19" t="n">
        <v>0.07</v>
      </c>
      <c r="AC414" s="19" t="n">
        <v>0.04</v>
      </c>
      <c r="AD414" s="19" t="n">
        <v>0.02</v>
      </c>
      <c r="AE414" s="19" t="n">
        <v>0.24</v>
      </c>
      <c r="AF414" s="19" t="n">
        <v>0.46</v>
      </c>
      <c r="AG414" s="19" t="n">
        <v>3.43</v>
      </c>
      <c r="AH414" s="19" t="n">
        <v>0</v>
      </c>
      <c r="AI414" s="19" t="n">
        <v>54.88</v>
      </c>
      <c r="AJ414" s="19" t="n">
        <v>48.02</v>
      </c>
      <c r="AK414" s="19" t="n">
        <v>78.89</v>
      </c>
      <c r="AL414" s="19" t="n">
        <v>78.89</v>
      </c>
      <c r="AM414" s="19" t="n">
        <v>10.29</v>
      </c>
      <c r="AN414" s="19" t="n">
        <v>51.45</v>
      </c>
      <c r="AO414" s="19" t="n">
        <v>12.35</v>
      </c>
      <c r="AP414" s="19" t="n">
        <v>44.59</v>
      </c>
      <c r="AQ414" s="19" t="n">
        <v>48.02</v>
      </c>
      <c r="AR414" s="19" t="n">
        <v>117.65</v>
      </c>
      <c r="AS414" s="19" t="n">
        <v>161.21</v>
      </c>
      <c r="AT414" s="19" t="n">
        <v>21.95</v>
      </c>
      <c r="AU414" s="19" t="n">
        <v>54.88</v>
      </c>
      <c r="AV414" s="19" t="n">
        <v>120.05</v>
      </c>
      <c r="AW414" s="19" t="n">
        <v>0</v>
      </c>
      <c r="AX414" s="19" t="n">
        <v>52.48</v>
      </c>
      <c r="AY414" s="19" t="n">
        <v>55.91</v>
      </c>
      <c r="AZ414" s="19" t="n">
        <v>34.3</v>
      </c>
      <c r="BA414" s="19" t="n">
        <v>9.95</v>
      </c>
      <c r="BB414" s="19" t="n">
        <v>0</v>
      </c>
      <c r="BC414" s="19" t="n">
        <v>0</v>
      </c>
      <c r="BD414" s="19" t="n">
        <v>0</v>
      </c>
      <c r="BE414" s="19" t="n">
        <v>0</v>
      </c>
      <c r="BF414" s="19" t="n">
        <v>0</v>
      </c>
      <c r="BG414" s="19" t="n">
        <v>0</v>
      </c>
      <c r="BH414" s="19" t="n">
        <v>0</v>
      </c>
      <c r="BI414" s="19" t="n">
        <v>0</v>
      </c>
      <c r="BJ414" s="19" t="n">
        <v>0</v>
      </c>
      <c r="BK414" s="19" t="n">
        <v>0</v>
      </c>
      <c r="BL414" s="19" t="n">
        <v>0</v>
      </c>
      <c r="BM414" s="19" t="n">
        <v>0</v>
      </c>
      <c r="BN414" s="19" t="n">
        <v>0</v>
      </c>
      <c r="BO414" s="19" t="n">
        <v>0</v>
      </c>
      <c r="BP414" s="19" t="n">
        <v>0</v>
      </c>
      <c r="BQ414" s="19" t="n">
        <v>0</v>
      </c>
      <c r="BR414" s="19" t="n">
        <v>0</v>
      </c>
      <c r="BS414" s="19" t="n">
        <v>0</v>
      </c>
      <c r="BT414" s="19" t="n">
        <v>0</v>
      </c>
      <c r="BU414" s="19" t="n">
        <v>0</v>
      </c>
      <c r="BV414" s="19" t="n">
        <v>0</v>
      </c>
      <c r="BW414" s="19" t="n">
        <v>0</v>
      </c>
      <c r="BX414" s="19" t="n">
        <v>0</v>
      </c>
      <c r="BY414" s="19" t="n">
        <v>0</v>
      </c>
      <c r="BZ414" s="19" t="n">
        <v>29.37</v>
      </c>
      <c r="CB414" s="19" t="n">
        <v>17.15</v>
      </c>
      <c r="CD414" s="19" t="n">
        <v>0</v>
      </c>
      <c r="CE414" s="19" t="n">
        <v>0</v>
      </c>
      <c r="CF414" s="19" t="n">
        <v>0</v>
      </c>
      <c r="CG414" s="19" t="n">
        <v>0</v>
      </c>
      <c r="CH414" s="19" t="n">
        <v>0</v>
      </c>
      <c r="CI414" s="19" t="n">
        <v>0</v>
      </c>
    </row>
    <row r="415" s="19" customFormat="true" ht="15" hidden="false" customHeight="false" outlineLevel="0" collapsed="false">
      <c r="A415" s="19" t="str">
        <f aca="false">"340"</f>
        <v>340</v>
      </c>
      <c r="B415" s="19" t="s">
        <v>175</v>
      </c>
      <c r="C415" s="20" t="str">
        <f aca="false">"200"</f>
        <v>200</v>
      </c>
      <c r="D415" s="20" t="n">
        <v>19.22</v>
      </c>
      <c r="E415" s="20" t="n">
        <v>23.93</v>
      </c>
      <c r="F415" s="20" t="n">
        <v>2.44</v>
      </c>
      <c r="G415" s="20" t="n">
        <v>301.550106666667</v>
      </c>
      <c r="H415" s="19" t="n">
        <v>9.54</v>
      </c>
      <c r="I415" s="19" t="n">
        <v>0.21</v>
      </c>
      <c r="J415" s="19" t="n">
        <v>8.96</v>
      </c>
      <c r="K415" s="19" t="n">
        <v>0</v>
      </c>
      <c r="L415" s="19" t="n">
        <v>2.44</v>
      </c>
      <c r="M415" s="19" t="n">
        <v>0</v>
      </c>
      <c r="N415" s="19" t="n">
        <v>0</v>
      </c>
      <c r="O415" s="19" t="n">
        <v>0</v>
      </c>
      <c r="P415" s="19" t="n">
        <v>0</v>
      </c>
      <c r="Q415" s="19" t="n">
        <v>0.03</v>
      </c>
      <c r="R415" s="19" t="n">
        <v>2.52</v>
      </c>
      <c r="S415" s="19" t="n">
        <v>430.03</v>
      </c>
      <c r="T415" s="19" t="n">
        <v>232.64</v>
      </c>
      <c r="U415" s="19" t="n">
        <v>111.14</v>
      </c>
      <c r="V415" s="19" t="n">
        <v>20.24</v>
      </c>
      <c r="W415" s="19" t="n">
        <v>273.31</v>
      </c>
      <c r="X415" s="19" t="n">
        <v>3.48</v>
      </c>
      <c r="Y415" s="19" t="n">
        <v>402.04</v>
      </c>
      <c r="Z415" s="19" t="n">
        <v>109.92</v>
      </c>
      <c r="AA415" s="19" t="n">
        <v>443.65</v>
      </c>
      <c r="AB415" s="19" t="n">
        <v>1.01</v>
      </c>
      <c r="AC415" s="19" t="n">
        <v>0.1</v>
      </c>
      <c r="AD415" s="19" t="n">
        <v>0.62</v>
      </c>
      <c r="AE415" s="19" t="n">
        <v>0.31</v>
      </c>
      <c r="AF415" s="19" t="n">
        <v>5.73</v>
      </c>
      <c r="AG415" s="19" t="n">
        <v>0.19</v>
      </c>
      <c r="AH415" s="19" t="n">
        <v>0</v>
      </c>
      <c r="AI415" s="19" t="n">
        <v>1118.49</v>
      </c>
      <c r="AJ415" s="19" t="n">
        <v>865.7</v>
      </c>
      <c r="AK415" s="19" t="n">
        <v>1923.93</v>
      </c>
      <c r="AL415" s="19" t="n">
        <v>1439.82</v>
      </c>
      <c r="AM415" s="19" t="n">
        <v>746.14</v>
      </c>
      <c r="AN415" s="19" t="n">
        <v>1018.26</v>
      </c>
      <c r="AO415" s="19" t="n">
        <v>335.19</v>
      </c>
      <c r="AP415" s="19" t="n">
        <v>1222.25</v>
      </c>
      <c r="AQ415" s="19" t="n">
        <v>1234.73</v>
      </c>
      <c r="AR415" s="19" t="n">
        <v>1750.46</v>
      </c>
      <c r="AS415" s="19" t="n">
        <v>2327.96</v>
      </c>
      <c r="AT415" s="19" t="n">
        <v>628.41</v>
      </c>
      <c r="AU415" s="19" t="n">
        <v>902.47</v>
      </c>
      <c r="AV415" s="19" t="n">
        <v>3730.03</v>
      </c>
      <c r="AW415" s="19" t="n">
        <v>21.29</v>
      </c>
      <c r="AX415" s="19" t="n">
        <v>832.8</v>
      </c>
      <c r="AY415" s="19" t="n">
        <v>1556.4</v>
      </c>
      <c r="AZ415" s="19" t="n">
        <v>844.65</v>
      </c>
      <c r="BA415" s="19" t="n">
        <v>484.47</v>
      </c>
      <c r="BB415" s="19" t="n">
        <v>0.53</v>
      </c>
      <c r="BC415" s="19" t="n">
        <v>0.55</v>
      </c>
      <c r="BD415" s="19" t="n">
        <v>0.39</v>
      </c>
      <c r="BE415" s="19" t="n">
        <v>0.96</v>
      </c>
      <c r="BF415" s="19" t="n">
        <v>0.16</v>
      </c>
      <c r="BG415" s="19" t="n">
        <v>0.82</v>
      </c>
      <c r="BH415" s="19" t="n">
        <v>0</v>
      </c>
      <c r="BI415" s="19" t="n">
        <v>3</v>
      </c>
      <c r="BJ415" s="19" t="n">
        <v>0</v>
      </c>
      <c r="BK415" s="19" t="n">
        <v>0.93</v>
      </c>
      <c r="BL415" s="19" t="n">
        <v>0.26</v>
      </c>
      <c r="BM415" s="19" t="n">
        <v>0.2</v>
      </c>
      <c r="BN415" s="19" t="n">
        <v>0</v>
      </c>
      <c r="BO415" s="19" t="n">
        <v>0.41</v>
      </c>
      <c r="BP415" s="19" t="n">
        <v>0.29</v>
      </c>
      <c r="BQ415" s="19" t="n">
        <v>11.78</v>
      </c>
      <c r="BR415" s="19" t="n">
        <v>0</v>
      </c>
      <c r="BS415" s="19" t="n">
        <v>0</v>
      </c>
      <c r="BT415" s="19" t="n">
        <v>3.57</v>
      </c>
      <c r="BU415" s="19" t="n">
        <v>0.09</v>
      </c>
      <c r="BV415" s="19" t="n">
        <v>0.03</v>
      </c>
      <c r="BW415" s="19" t="n">
        <v>0</v>
      </c>
      <c r="BX415" s="19" t="n">
        <v>0</v>
      </c>
      <c r="BY415" s="19" t="n">
        <v>0</v>
      </c>
      <c r="BZ415" s="19" t="n">
        <v>140.9</v>
      </c>
      <c r="CB415" s="19" t="n">
        <v>420.36</v>
      </c>
      <c r="CD415" s="19" t="n">
        <v>0</v>
      </c>
      <c r="CE415" s="19" t="n">
        <v>0</v>
      </c>
      <c r="CF415" s="19" t="n">
        <v>0</v>
      </c>
      <c r="CG415" s="19" t="n">
        <v>0</v>
      </c>
      <c r="CH415" s="19" t="n">
        <v>0</v>
      </c>
      <c r="CI415" s="19" t="n">
        <v>0</v>
      </c>
    </row>
    <row r="416" s="19" customFormat="true" ht="15" hidden="false" customHeight="false" outlineLevel="0" collapsed="false">
      <c r="A416" s="26" t="n">
        <v>685</v>
      </c>
      <c r="B416" s="19" t="s">
        <v>132</v>
      </c>
      <c r="C416" s="20" t="str">
        <f aca="false">"200"</f>
        <v>200</v>
      </c>
      <c r="D416" s="20" t="n">
        <v>0.04</v>
      </c>
      <c r="E416" s="20" t="n">
        <v>0.01</v>
      </c>
      <c r="F416" s="20" t="n">
        <v>9.81</v>
      </c>
      <c r="G416" s="20" t="n">
        <v>37.483876</v>
      </c>
      <c r="H416" s="19" t="n">
        <v>0.01</v>
      </c>
      <c r="I416" s="19" t="n">
        <v>0</v>
      </c>
      <c r="J416" s="19" t="n">
        <v>0</v>
      </c>
      <c r="K416" s="19" t="n">
        <v>0</v>
      </c>
      <c r="L416" s="19" t="n">
        <v>9.79</v>
      </c>
      <c r="M416" s="19" t="n">
        <v>0</v>
      </c>
      <c r="N416" s="19" t="n">
        <v>0.02</v>
      </c>
      <c r="O416" s="19" t="n">
        <v>0</v>
      </c>
      <c r="P416" s="19" t="n">
        <v>0</v>
      </c>
      <c r="Q416" s="19" t="n">
        <v>0</v>
      </c>
      <c r="R416" s="19" t="n">
        <v>0.02</v>
      </c>
      <c r="S416" s="19" t="n">
        <v>39.84</v>
      </c>
      <c r="T416" s="19" t="n">
        <v>507.64</v>
      </c>
      <c r="U416" s="19" t="n">
        <v>72.1</v>
      </c>
      <c r="V416" s="19" t="n">
        <v>49.44</v>
      </c>
      <c r="W416" s="19" t="n">
        <v>56.1</v>
      </c>
      <c r="X416" s="19" t="n">
        <v>1</v>
      </c>
      <c r="Y416" s="19" t="n">
        <v>0.08</v>
      </c>
      <c r="Z416" s="19" t="n">
        <v>180</v>
      </c>
      <c r="AA416" s="19" t="n">
        <v>34.08</v>
      </c>
      <c r="AB416" s="19" t="n">
        <v>0.6</v>
      </c>
      <c r="AC416" s="19" t="n">
        <v>0.05</v>
      </c>
      <c r="AD416" s="19" t="n">
        <v>0.05</v>
      </c>
      <c r="AE416" s="19" t="n">
        <v>0.69</v>
      </c>
      <c r="AF416" s="19" t="n">
        <v>1.02</v>
      </c>
      <c r="AG416" s="19" t="n">
        <v>12</v>
      </c>
      <c r="AH416" s="19" t="n">
        <v>0</v>
      </c>
      <c r="AI416" s="19" t="n">
        <v>0</v>
      </c>
      <c r="AJ416" s="19" t="n">
        <v>0</v>
      </c>
      <c r="AK416" s="19" t="n">
        <v>24.76</v>
      </c>
      <c r="AL416" s="19" t="n">
        <v>26.3</v>
      </c>
      <c r="AM416" s="19" t="n">
        <v>19.84</v>
      </c>
      <c r="AN416" s="19" t="n">
        <v>98.74</v>
      </c>
      <c r="AO416" s="19" t="n">
        <v>4.3</v>
      </c>
      <c r="AP416" s="19" t="n">
        <v>24.57</v>
      </c>
      <c r="AQ416" s="19" t="n">
        <v>49.95</v>
      </c>
      <c r="AR416" s="19" t="n">
        <v>158.24</v>
      </c>
      <c r="AS416" s="19" t="n">
        <v>142.92</v>
      </c>
      <c r="AT416" s="19" t="n">
        <v>20.08</v>
      </c>
      <c r="AU416" s="19" t="n">
        <v>11.8</v>
      </c>
      <c r="AV416" s="19" t="n">
        <v>180.22</v>
      </c>
      <c r="AW416" s="19" t="n">
        <v>0.53</v>
      </c>
      <c r="AX416" s="19" t="n">
        <v>197.26</v>
      </c>
      <c r="AY416" s="19" t="n">
        <v>138.21</v>
      </c>
      <c r="AZ416" s="19" t="n">
        <v>20.47</v>
      </c>
      <c r="BA416" s="19" t="n">
        <v>29.95</v>
      </c>
      <c r="BB416" s="19" t="n">
        <v>0</v>
      </c>
      <c r="BC416" s="19" t="n">
        <v>0</v>
      </c>
      <c r="BD416" s="19" t="n">
        <v>0</v>
      </c>
      <c r="BE416" s="19" t="n">
        <v>0</v>
      </c>
      <c r="BF416" s="19" t="n">
        <v>0</v>
      </c>
      <c r="BG416" s="19" t="n">
        <v>0</v>
      </c>
      <c r="BH416" s="19" t="n">
        <v>0</v>
      </c>
      <c r="BI416" s="19" t="n">
        <v>0.08</v>
      </c>
      <c r="BJ416" s="19" t="n">
        <v>0</v>
      </c>
      <c r="BK416" s="19" t="n">
        <v>0.01</v>
      </c>
      <c r="BL416" s="19" t="n">
        <v>0</v>
      </c>
      <c r="BM416" s="19" t="n">
        <v>0</v>
      </c>
      <c r="BN416" s="19" t="n">
        <v>0</v>
      </c>
      <c r="BO416" s="19" t="n">
        <v>0</v>
      </c>
      <c r="BP416" s="19" t="n">
        <v>0.01</v>
      </c>
      <c r="BQ416" s="19" t="n">
        <v>0.05</v>
      </c>
      <c r="BR416" s="19" t="n">
        <v>0</v>
      </c>
      <c r="BS416" s="19" t="n">
        <v>0</v>
      </c>
      <c r="BT416" s="19" t="n">
        <v>0.03</v>
      </c>
      <c r="BU416" s="19" t="n">
        <v>0.11</v>
      </c>
      <c r="BV416" s="19" t="n">
        <v>0</v>
      </c>
      <c r="BW416" s="19" t="n">
        <v>0</v>
      </c>
      <c r="BX416" s="19" t="n">
        <v>0</v>
      </c>
      <c r="BY416" s="19" t="n">
        <v>0</v>
      </c>
      <c r="BZ416" s="19" t="n">
        <v>200.03</v>
      </c>
      <c r="CB416" s="19" t="n">
        <v>30.08</v>
      </c>
      <c r="CD416" s="19" t="n">
        <v>0</v>
      </c>
      <c r="CE416" s="19" t="n">
        <v>0</v>
      </c>
      <c r="CF416" s="19" t="n">
        <v>0</v>
      </c>
      <c r="CG416" s="19" t="n">
        <v>0</v>
      </c>
      <c r="CH416" s="19" t="n">
        <v>0</v>
      </c>
      <c r="CI416" s="19" t="n">
        <v>0</v>
      </c>
    </row>
    <row r="417" s="21" customFormat="true" ht="15" hidden="false" customHeight="false" outlineLevel="0" collapsed="false">
      <c r="A417" s="21" t="str">
        <f aca="false">"-"</f>
        <v>-</v>
      </c>
      <c r="B417" s="21" t="s">
        <v>87</v>
      </c>
      <c r="C417" s="22" t="str">
        <f aca="false">"80"</f>
        <v>80</v>
      </c>
      <c r="D417" s="22" t="n">
        <v>5.29</v>
      </c>
      <c r="E417" s="22" t="n">
        <v>0.53</v>
      </c>
      <c r="F417" s="22" t="n">
        <v>37.52</v>
      </c>
      <c r="G417" s="22" t="n">
        <v>179.1208</v>
      </c>
      <c r="H417" s="21" t="n">
        <v>0</v>
      </c>
      <c r="I417" s="21" t="n">
        <v>0</v>
      </c>
      <c r="J417" s="21" t="n">
        <v>0</v>
      </c>
      <c r="K417" s="21" t="n">
        <v>0</v>
      </c>
      <c r="L417" s="21" t="n">
        <v>0.88</v>
      </c>
      <c r="M417" s="21" t="n">
        <v>36.48</v>
      </c>
      <c r="N417" s="21" t="n">
        <v>0.16</v>
      </c>
      <c r="O417" s="21" t="n">
        <v>0</v>
      </c>
      <c r="P417" s="21" t="n">
        <v>0</v>
      </c>
      <c r="Q417" s="21" t="n">
        <v>0</v>
      </c>
      <c r="R417" s="21" t="n">
        <v>1.44</v>
      </c>
      <c r="S417" s="21" t="n">
        <v>0</v>
      </c>
      <c r="T417" s="21" t="n">
        <v>0</v>
      </c>
      <c r="U417" s="21" t="n">
        <v>0</v>
      </c>
      <c r="V417" s="21" t="n">
        <v>0</v>
      </c>
      <c r="W417" s="21" t="n">
        <v>0</v>
      </c>
      <c r="X417" s="21" t="n">
        <v>0</v>
      </c>
      <c r="Y417" s="21" t="n">
        <v>0</v>
      </c>
      <c r="Z417" s="21" t="n">
        <v>0</v>
      </c>
      <c r="AA417" s="21" t="n">
        <v>0</v>
      </c>
      <c r="AB417" s="21" t="n">
        <v>0</v>
      </c>
      <c r="AC417" s="21" t="n">
        <v>0</v>
      </c>
      <c r="AD417" s="21" t="n">
        <v>0</v>
      </c>
      <c r="AE417" s="21" t="n">
        <v>0</v>
      </c>
      <c r="AF417" s="21" t="n">
        <v>0</v>
      </c>
      <c r="AG417" s="21" t="n">
        <v>0</v>
      </c>
      <c r="AH417" s="21" t="n">
        <v>0</v>
      </c>
      <c r="AI417" s="21" t="n">
        <v>255.43</v>
      </c>
      <c r="AJ417" s="21" t="n">
        <v>265.87</v>
      </c>
      <c r="AK417" s="21" t="n">
        <v>407.16</v>
      </c>
      <c r="AL417" s="21" t="n">
        <v>135.02</v>
      </c>
      <c r="AM417" s="21" t="n">
        <v>80.04</v>
      </c>
      <c r="AN417" s="21" t="n">
        <v>160.08</v>
      </c>
      <c r="AO417" s="21" t="n">
        <v>60.55</v>
      </c>
      <c r="AP417" s="21" t="n">
        <v>289.54</v>
      </c>
      <c r="AQ417" s="21" t="n">
        <v>179.57</v>
      </c>
      <c r="AR417" s="21" t="n">
        <v>250.56</v>
      </c>
      <c r="AS417" s="21" t="n">
        <v>206.71</v>
      </c>
      <c r="AT417" s="21" t="n">
        <v>108.58</v>
      </c>
      <c r="AU417" s="21" t="n">
        <v>192.1</v>
      </c>
      <c r="AV417" s="21" t="n">
        <v>1606.37</v>
      </c>
      <c r="AW417" s="21" t="n">
        <v>0</v>
      </c>
      <c r="AX417" s="21" t="n">
        <v>523.39</v>
      </c>
      <c r="AY417" s="21" t="n">
        <v>227.59</v>
      </c>
      <c r="AZ417" s="21" t="n">
        <v>151.03</v>
      </c>
      <c r="BA417" s="21" t="n">
        <v>119.71</v>
      </c>
      <c r="BB417" s="21" t="n">
        <v>0</v>
      </c>
      <c r="BC417" s="21" t="n">
        <v>0</v>
      </c>
      <c r="BD417" s="21" t="n">
        <v>0</v>
      </c>
      <c r="BE417" s="21" t="n">
        <v>0</v>
      </c>
      <c r="BF417" s="21" t="n">
        <v>0</v>
      </c>
      <c r="BG417" s="21" t="n">
        <v>0</v>
      </c>
      <c r="BH417" s="21" t="n">
        <v>0</v>
      </c>
      <c r="BI417" s="21" t="n">
        <v>0.06</v>
      </c>
      <c r="BJ417" s="21" t="n">
        <v>0</v>
      </c>
      <c r="BK417" s="21" t="n">
        <v>0.01</v>
      </c>
      <c r="BL417" s="21" t="n">
        <v>0</v>
      </c>
      <c r="BM417" s="21" t="n">
        <v>0</v>
      </c>
      <c r="BN417" s="21" t="n">
        <v>0</v>
      </c>
      <c r="BO417" s="21" t="n">
        <v>0</v>
      </c>
      <c r="BP417" s="21" t="n">
        <v>0.01</v>
      </c>
      <c r="BQ417" s="21" t="n">
        <v>0.05</v>
      </c>
      <c r="BR417" s="21" t="n">
        <v>0</v>
      </c>
      <c r="BS417" s="21" t="n">
        <v>0</v>
      </c>
      <c r="BT417" s="21" t="n">
        <v>0.22</v>
      </c>
      <c r="BU417" s="21" t="n">
        <v>0.01</v>
      </c>
      <c r="BV417" s="21" t="n">
        <v>0</v>
      </c>
      <c r="BW417" s="21" t="n">
        <v>0</v>
      </c>
      <c r="BX417" s="21" t="n">
        <v>0</v>
      </c>
      <c r="BY417" s="21" t="n">
        <v>0</v>
      </c>
      <c r="BZ417" s="21" t="n">
        <v>31.28</v>
      </c>
      <c r="CB417" s="21" t="n">
        <v>0</v>
      </c>
      <c r="CD417" s="21" t="n">
        <v>0</v>
      </c>
      <c r="CE417" s="21" t="n">
        <v>0</v>
      </c>
      <c r="CF417" s="21" t="n">
        <v>0</v>
      </c>
      <c r="CG417" s="21" t="n">
        <v>0</v>
      </c>
      <c r="CH417" s="21" t="n">
        <v>0</v>
      </c>
      <c r="CI417" s="21" t="n">
        <v>0</v>
      </c>
    </row>
    <row r="418" s="23" customFormat="true" ht="14.25" hidden="false" customHeight="false" outlineLevel="0" collapsed="false">
      <c r="B418" s="23" t="s">
        <v>88</v>
      </c>
      <c r="C418" s="24"/>
      <c r="D418" s="24" t="n">
        <v>25.61</v>
      </c>
      <c r="E418" s="24" t="n">
        <v>24.53</v>
      </c>
      <c r="F418" s="24" t="n">
        <v>53.68</v>
      </c>
      <c r="G418" s="24" t="n">
        <v>535.29</v>
      </c>
      <c r="H418" s="23" t="n">
        <v>9.55</v>
      </c>
      <c r="I418" s="23" t="n">
        <v>0.21</v>
      </c>
      <c r="J418" s="23" t="n">
        <v>8.96</v>
      </c>
      <c r="K418" s="23" t="n">
        <v>0</v>
      </c>
      <c r="L418" s="23" t="n">
        <v>14.24</v>
      </c>
      <c r="M418" s="23" t="n">
        <v>37.58</v>
      </c>
      <c r="N418" s="23" t="n">
        <v>1.86</v>
      </c>
      <c r="O418" s="23" t="n">
        <v>0</v>
      </c>
      <c r="P418" s="23" t="n">
        <v>0</v>
      </c>
      <c r="Q418" s="23" t="n">
        <v>0.06</v>
      </c>
      <c r="R418" s="23" t="n">
        <v>4.43</v>
      </c>
      <c r="S418" s="23" t="n">
        <v>593.35</v>
      </c>
      <c r="T418" s="23" t="n">
        <v>774.24</v>
      </c>
      <c r="U418" s="23" t="n">
        <v>190.1</v>
      </c>
      <c r="V418" s="23" t="n">
        <v>76.88</v>
      </c>
      <c r="W418" s="23" t="n">
        <v>350.67</v>
      </c>
      <c r="X418" s="23" t="n">
        <v>4.72</v>
      </c>
      <c r="Y418" s="23" t="n">
        <v>402.12</v>
      </c>
      <c r="Z418" s="23" t="n">
        <v>392.82</v>
      </c>
      <c r="AA418" s="23" t="n">
        <v>495.23</v>
      </c>
      <c r="AB418" s="23" t="n">
        <v>1.68</v>
      </c>
      <c r="AC418" s="23" t="n">
        <v>0.18</v>
      </c>
      <c r="AD418" s="23" t="n">
        <v>0.69</v>
      </c>
      <c r="AE418" s="23" t="n">
        <v>1.24</v>
      </c>
      <c r="AF418" s="23" t="n">
        <v>7.2</v>
      </c>
      <c r="AG418" s="23" t="n">
        <v>15.62</v>
      </c>
      <c r="AH418" s="23" t="n">
        <v>0</v>
      </c>
      <c r="AI418" s="23" t="n">
        <v>1428.8</v>
      </c>
      <c r="AJ418" s="23" t="n">
        <v>1179.6</v>
      </c>
      <c r="AK418" s="23" t="n">
        <v>2434.74</v>
      </c>
      <c r="AL418" s="23" t="n">
        <v>1680.04</v>
      </c>
      <c r="AM418" s="23" t="n">
        <v>856.31</v>
      </c>
      <c r="AN418" s="23" t="n">
        <v>1328.54</v>
      </c>
      <c r="AO418" s="23" t="n">
        <v>412.39</v>
      </c>
      <c r="AP418" s="23" t="n">
        <v>1580.95</v>
      </c>
      <c r="AQ418" s="23" t="n">
        <v>1512.27</v>
      </c>
      <c r="AR418" s="23" t="n">
        <v>2276.91</v>
      </c>
      <c r="AS418" s="23" t="n">
        <v>2838.79</v>
      </c>
      <c r="AT418" s="23" t="n">
        <v>779.02</v>
      </c>
      <c r="AU418" s="23" t="n">
        <v>1161.24</v>
      </c>
      <c r="AV418" s="23" t="n">
        <v>5636.67</v>
      </c>
      <c r="AW418" s="23" t="n">
        <v>21.82</v>
      </c>
      <c r="AX418" s="23" t="n">
        <v>1605.92</v>
      </c>
      <c r="AY418" s="23" t="n">
        <v>1978.11</v>
      </c>
      <c r="AZ418" s="23" t="n">
        <v>1050.45</v>
      </c>
      <c r="BA418" s="23" t="n">
        <v>644.09</v>
      </c>
      <c r="BB418" s="23" t="n">
        <v>0.53</v>
      </c>
      <c r="BC418" s="23" t="n">
        <v>0.55</v>
      </c>
      <c r="BD418" s="23" t="n">
        <v>0.39</v>
      </c>
      <c r="BE418" s="23" t="n">
        <v>0.96</v>
      </c>
      <c r="BF418" s="23" t="n">
        <v>0.16</v>
      </c>
      <c r="BG418" s="23" t="n">
        <v>0.82</v>
      </c>
      <c r="BH418" s="23" t="n">
        <v>0</v>
      </c>
      <c r="BI418" s="23" t="n">
        <v>3.14</v>
      </c>
      <c r="BJ418" s="23" t="n">
        <v>0</v>
      </c>
      <c r="BK418" s="23" t="n">
        <v>0.95</v>
      </c>
      <c r="BL418" s="23" t="n">
        <v>0.26</v>
      </c>
      <c r="BM418" s="23" t="n">
        <v>0.2</v>
      </c>
      <c r="BN418" s="23" t="n">
        <v>0</v>
      </c>
      <c r="BO418" s="23" t="n">
        <v>0.41</v>
      </c>
      <c r="BP418" s="23" t="n">
        <v>0.31</v>
      </c>
      <c r="BQ418" s="23" t="n">
        <v>11.88</v>
      </c>
      <c r="BR418" s="23" t="n">
        <v>0</v>
      </c>
      <c r="BS418" s="23" t="n">
        <v>0</v>
      </c>
      <c r="BT418" s="23" t="n">
        <v>3.82</v>
      </c>
      <c r="BU418" s="23" t="n">
        <v>0.22</v>
      </c>
      <c r="BV418" s="23" t="n">
        <v>0.03</v>
      </c>
      <c r="BW418" s="23" t="n">
        <v>0</v>
      </c>
      <c r="BX418" s="23" t="n">
        <v>0</v>
      </c>
      <c r="BY418" s="23" t="n">
        <v>0</v>
      </c>
      <c r="BZ418" s="23" t="n">
        <v>401.57</v>
      </c>
      <c r="CA418" s="23" t="n">
        <f aca="false">$G$418/$G$428*100</f>
        <v>35.2739002060617</v>
      </c>
      <c r="CB418" s="23" t="n">
        <v>467.59</v>
      </c>
      <c r="CD418" s="23" t="n">
        <v>0</v>
      </c>
      <c r="CE418" s="23" t="n">
        <v>0</v>
      </c>
      <c r="CF418" s="23" t="n">
        <v>0</v>
      </c>
      <c r="CG418" s="23" t="n">
        <v>0</v>
      </c>
      <c r="CH418" s="23" t="n">
        <v>0</v>
      </c>
      <c r="CI418" s="23" t="n">
        <v>0</v>
      </c>
    </row>
    <row r="419" s="13" customFormat="true" ht="15" hidden="false" customHeight="false" outlineLevel="0" collapsed="false">
      <c r="B419" s="13" t="s">
        <v>89</v>
      </c>
      <c r="C419" s="18"/>
      <c r="D419" s="18"/>
      <c r="E419" s="18"/>
      <c r="F419" s="18"/>
      <c r="G419" s="18"/>
    </row>
    <row r="420" s="19" customFormat="true" ht="15" hidden="false" customHeight="false" outlineLevel="0" collapsed="false">
      <c r="A420" s="19" t="str">
        <f aca="false">"фирм"</f>
        <v>фирм</v>
      </c>
      <c r="B420" s="19" t="s">
        <v>219</v>
      </c>
      <c r="C420" s="20" t="str">
        <f aca="false">"100"</f>
        <v>100</v>
      </c>
      <c r="D420" s="20" t="n">
        <v>1.71</v>
      </c>
      <c r="E420" s="20" t="n">
        <v>9.98</v>
      </c>
      <c r="F420" s="20" t="n">
        <v>10.73</v>
      </c>
      <c r="G420" s="20" t="n">
        <v>133.125964631579</v>
      </c>
      <c r="H420" s="19" t="n">
        <v>1.27</v>
      </c>
      <c r="I420" s="19" t="n">
        <v>6.5</v>
      </c>
      <c r="J420" s="19" t="n">
        <v>1.27</v>
      </c>
      <c r="K420" s="19" t="n">
        <v>0</v>
      </c>
      <c r="L420" s="19" t="n">
        <v>6.81</v>
      </c>
      <c r="M420" s="19" t="n">
        <v>1</v>
      </c>
      <c r="N420" s="19" t="n">
        <v>2.92</v>
      </c>
      <c r="O420" s="19" t="n">
        <v>0</v>
      </c>
      <c r="P420" s="19" t="n">
        <v>0</v>
      </c>
      <c r="Q420" s="19" t="n">
        <v>0.24</v>
      </c>
      <c r="R420" s="19" t="n">
        <v>1.03</v>
      </c>
      <c r="S420" s="19" t="n">
        <v>114.29</v>
      </c>
      <c r="T420" s="19" t="n">
        <v>218.97</v>
      </c>
      <c r="U420" s="19" t="n">
        <v>28.3</v>
      </c>
      <c r="V420" s="19" t="n">
        <v>18.96</v>
      </c>
      <c r="W420" s="19" t="n">
        <v>41.1</v>
      </c>
      <c r="X420" s="19" t="n">
        <v>1.37</v>
      </c>
      <c r="Y420" s="19" t="n">
        <v>0</v>
      </c>
      <c r="Z420" s="19" t="n">
        <v>84.55</v>
      </c>
      <c r="AA420" s="19" t="n">
        <v>14.74</v>
      </c>
      <c r="AB420" s="19" t="n">
        <v>4.55</v>
      </c>
      <c r="AC420" s="19" t="n">
        <v>0.04</v>
      </c>
      <c r="AD420" s="19" t="n">
        <v>0.04</v>
      </c>
      <c r="AE420" s="19" t="n">
        <v>0.32</v>
      </c>
      <c r="AF420" s="19" t="n">
        <v>0.65</v>
      </c>
      <c r="AG420" s="19" t="n">
        <v>5.63</v>
      </c>
      <c r="AH420" s="19" t="n">
        <v>0</v>
      </c>
      <c r="AI420" s="19" t="n">
        <v>72.2</v>
      </c>
      <c r="AJ420" s="19" t="n">
        <v>71.54</v>
      </c>
      <c r="AK420" s="19" t="n">
        <v>98.81</v>
      </c>
      <c r="AL420" s="19" t="n">
        <v>113.07</v>
      </c>
      <c r="AM420" s="19" t="n">
        <v>19.5</v>
      </c>
      <c r="AN420" s="19" t="n">
        <v>69.55</v>
      </c>
      <c r="AO420" s="19" t="n">
        <v>16.92</v>
      </c>
      <c r="AP420" s="19" t="n">
        <v>59.63</v>
      </c>
      <c r="AQ420" s="19" t="n">
        <v>60.76</v>
      </c>
      <c r="AR420" s="19" t="n">
        <v>128.2</v>
      </c>
      <c r="AS420" s="19" t="n">
        <v>320.09</v>
      </c>
      <c r="AT420" s="19" t="n">
        <v>25.15</v>
      </c>
      <c r="AU420" s="19" t="n">
        <v>63.92</v>
      </c>
      <c r="AV420" s="19" t="n">
        <v>252.41</v>
      </c>
      <c r="AW420" s="19" t="n">
        <v>0</v>
      </c>
      <c r="AX420" s="19" t="n">
        <v>67.21</v>
      </c>
      <c r="AY420" s="19" t="n">
        <v>79.5</v>
      </c>
      <c r="AZ420" s="19" t="n">
        <v>54.59</v>
      </c>
      <c r="BA420" s="19" t="n">
        <v>16.76</v>
      </c>
      <c r="BB420" s="19" t="n">
        <v>0</v>
      </c>
      <c r="BC420" s="19" t="n">
        <v>0</v>
      </c>
      <c r="BD420" s="19" t="n">
        <v>0</v>
      </c>
      <c r="BE420" s="19" t="n">
        <v>0</v>
      </c>
      <c r="BF420" s="19" t="n">
        <v>0</v>
      </c>
      <c r="BG420" s="19" t="n">
        <v>0</v>
      </c>
      <c r="BH420" s="19" t="n">
        <v>0</v>
      </c>
      <c r="BI420" s="19" t="n">
        <v>0.61</v>
      </c>
      <c r="BJ420" s="19" t="n">
        <v>0</v>
      </c>
      <c r="BK420" s="19" t="n">
        <v>0.4</v>
      </c>
      <c r="BL420" s="19" t="n">
        <v>0.03</v>
      </c>
      <c r="BM420" s="19" t="n">
        <v>0.07</v>
      </c>
      <c r="BN420" s="19" t="n">
        <v>0</v>
      </c>
      <c r="BO420" s="19" t="n">
        <v>0</v>
      </c>
      <c r="BP420" s="19" t="n">
        <v>0</v>
      </c>
      <c r="BQ420" s="19" t="n">
        <v>2.32</v>
      </c>
      <c r="BR420" s="19" t="n">
        <v>0</v>
      </c>
      <c r="BS420" s="19" t="n">
        <v>0</v>
      </c>
      <c r="BT420" s="19" t="n">
        <v>5.78</v>
      </c>
      <c r="BU420" s="19" t="n">
        <v>0</v>
      </c>
      <c r="BV420" s="19" t="n">
        <v>0</v>
      </c>
      <c r="BW420" s="19" t="n">
        <v>0</v>
      </c>
      <c r="BX420" s="19" t="n">
        <v>0</v>
      </c>
      <c r="BY420" s="19" t="n">
        <v>0</v>
      </c>
      <c r="BZ420" s="19" t="n">
        <v>91.66</v>
      </c>
      <c r="CB420" s="19" t="n">
        <v>14.09</v>
      </c>
      <c r="CD420" s="19" t="n">
        <v>0</v>
      </c>
      <c r="CE420" s="19" t="n">
        <v>0</v>
      </c>
      <c r="CF420" s="19" t="n">
        <v>0</v>
      </c>
      <c r="CG420" s="19" t="n">
        <v>0</v>
      </c>
      <c r="CH420" s="19" t="n">
        <v>0</v>
      </c>
      <c r="CI420" s="19" t="n">
        <v>0</v>
      </c>
    </row>
    <row r="421" s="19" customFormat="true" ht="15" hidden="false" customHeight="false" outlineLevel="0" collapsed="false">
      <c r="A421" s="19" t="str">
        <f aca="false">"124"</f>
        <v>124</v>
      </c>
      <c r="B421" s="19" t="s">
        <v>220</v>
      </c>
      <c r="C421" s="20" t="str">
        <f aca="false">"260"</f>
        <v>260</v>
      </c>
      <c r="D421" s="20" t="n">
        <v>2.12</v>
      </c>
      <c r="E421" s="20" t="n">
        <v>6.2</v>
      </c>
      <c r="F421" s="20" t="n">
        <v>9.16</v>
      </c>
      <c r="G421" s="20" t="n">
        <v>97.87728</v>
      </c>
      <c r="H421" s="19" t="n">
        <v>3.87</v>
      </c>
      <c r="I421" s="19" t="n">
        <v>0.13</v>
      </c>
      <c r="J421" s="19" t="n">
        <v>0</v>
      </c>
      <c r="K421" s="19" t="n">
        <v>0</v>
      </c>
      <c r="L421" s="19" t="n">
        <v>4.28</v>
      </c>
      <c r="M421" s="19" t="n">
        <v>3.21</v>
      </c>
      <c r="N421" s="19" t="n">
        <v>1.66</v>
      </c>
      <c r="O421" s="19" t="n">
        <v>0</v>
      </c>
      <c r="P421" s="19" t="n">
        <v>0</v>
      </c>
      <c r="Q421" s="19" t="n">
        <v>0.28</v>
      </c>
      <c r="R421" s="19" t="n">
        <v>1.32</v>
      </c>
      <c r="S421" s="19" t="n">
        <v>204.34</v>
      </c>
      <c r="T421" s="19" t="n">
        <v>197.2</v>
      </c>
      <c r="U421" s="19" t="n">
        <v>39.61</v>
      </c>
      <c r="V421" s="19" t="n">
        <v>13.4</v>
      </c>
      <c r="W421" s="19" t="n">
        <v>31.74</v>
      </c>
      <c r="X421" s="19" t="n">
        <v>0.48</v>
      </c>
      <c r="Y421" s="19" t="n">
        <v>44.5</v>
      </c>
      <c r="Z421" s="19" t="n">
        <v>1111.5</v>
      </c>
      <c r="AA421" s="19" t="n">
        <v>250.15</v>
      </c>
      <c r="AB421" s="19" t="n">
        <v>0.2</v>
      </c>
      <c r="AC421" s="19" t="n">
        <v>0.02</v>
      </c>
      <c r="AD421" s="19" t="n">
        <v>0.04</v>
      </c>
      <c r="AE421" s="19" t="n">
        <v>0.41</v>
      </c>
      <c r="AF421" s="19" t="n">
        <v>0.68</v>
      </c>
      <c r="AG421" s="19" t="n">
        <v>9.61</v>
      </c>
      <c r="AH421" s="19" t="n">
        <v>0</v>
      </c>
      <c r="AI421" s="19" t="n">
        <v>48.9</v>
      </c>
      <c r="AJ421" s="19" t="n">
        <v>42.78</v>
      </c>
      <c r="AK421" s="19" t="n">
        <v>58.66</v>
      </c>
      <c r="AL421" s="19" t="n">
        <v>51.65</v>
      </c>
      <c r="AM421" s="19" t="n">
        <v>18.08</v>
      </c>
      <c r="AN421" s="19" t="n">
        <v>36.46</v>
      </c>
      <c r="AO421" s="19" t="n">
        <v>10.05</v>
      </c>
      <c r="AP421" s="19" t="n">
        <v>42.14</v>
      </c>
      <c r="AQ421" s="19" t="n">
        <v>40.58</v>
      </c>
      <c r="AR421" s="19" t="n">
        <v>46.47</v>
      </c>
      <c r="AS421" s="19" t="n">
        <v>99.28</v>
      </c>
      <c r="AT421" s="19" t="n">
        <v>16.19</v>
      </c>
      <c r="AU421" s="19" t="n">
        <v>26.61</v>
      </c>
      <c r="AV421" s="19" t="n">
        <v>162.16</v>
      </c>
      <c r="AW421" s="19" t="n">
        <v>0</v>
      </c>
      <c r="AX421" s="19" t="n">
        <v>33.32</v>
      </c>
      <c r="AY421" s="19" t="n">
        <v>33.81</v>
      </c>
      <c r="AZ421" s="19" t="n">
        <v>27.55</v>
      </c>
      <c r="BA421" s="19" t="n">
        <v>11.27</v>
      </c>
      <c r="BB421" s="19" t="n">
        <v>0.18</v>
      </c>
      <c r="BC421" s="19" t="n">
        <v>0.04</v>
      </c>
      <c r="BD421" s="19" t="n">
        <v>0.04</v>
      </c>
      <c r="BE421" s="19" t="n">
        <v>0.09</v>
      </c>
      <c r="BF421" s="19" t="n">
        <v>0.12</v>
      </c>
      <c r="BG421" s="19" t="n">
        <v>0.38</v>
      </c>
      <c r="BH421" s="19" t="n">
        <v>0</v>
      </c>
      <c r="BI421" s="19" t="n">
        <v>1.21</v>
      </c>
      <c r="BJ421" s="19" t="n">
        <v>0</v>
      </c>
      <c r="BK421" s="19" t="n">
        <v>0.37</v>
      </c>
      <c r="BL421" s="19" t="n">
        <v>0</v>
      </c>
      <c r="BM421" s="19" t="n">
        <v>0</v>
      </c>
      <c r="BN421" s="19" t="n">
        <v>0</v>
      </c>
      <c r="BO421" s="19" t="n">
        <v>0.04</v>
      </c>
      <c r="BP421" s="19" t="n">
        <v>0.14</v>
      </c>
      <c r="BQ421" s="19" t="n">
        <v>1.12</v>
      </c>
      <c r="BR421" s="19" t="n">
        <v>0</v>
      </c>
      <c r="BS421" s="19" t="n">
        <v>0</v>
      </c>
      <c r="BT421" s="19" t="n">
        <v>0.05</v>
      </c>
      <c r="BU421" s="19" t="n">
        <v>0</v>
      </c>
      <c r="BV421" s="19" t="n">
        <v>0</v>
      </c>
      <c r="BW421" s="19" t="n">
        <v>0</v>
      </c>
      <c r="BX421" s="19" t="n">
        <v>0</v>
      </c>
      <c r="BY421" s="19" t="n">
        <v>0</v>
      </c>
      <c r="BZ421" s="19" t="n">
        <v>295.88</v>
      </c>
      <c r="CB421" s="19" t="n">
        <v>218.13</v>
      </c>
      <c r="CD421" s="19" t="n">
        <v>0</v>
      </c>
      <c r="CE421" s="19" t="n">
        <v>0</v>
      </c>
      <c r="CF421" s="19" t="n">
        <v>0</v>
      </c>
      <c r="CG421" s="19" t="n">
        <v>0</v>
      </c>
      <c r="CH421" s="19" t="n">
        <v>0</v>
      </c>
      <c r="CI421" s="19" t="n">
        <v>0</v>
      </c>
    </row>
    <row r="422" s="19" customFormat="true" ht="15" hidden="false" customHeight="false" outlineLevel="0" collapsed="false">
      <c r="A422" s="19" t="str">
        <f aca="false">"505"</f>
        <v>505</v>
      </c>
      <c r="B422" s="19" t="s">
        <v>178</v>
      </c>
      <c r="C422" s="20" t="str">
        <f aca="false">"100"</f>
        <v>100</v>
      </c>
      <c r="D422" s="20" t="n">
        <v>18.38</v>
      </c>
      <c r="E422" s="20" t="n">
        <v>17.83</v>
      </c>
      <c r="F422" s="20" t="n">
        <v>6.49</v>
      </c>
      <c r="G422" s="20" t="n">
        <v>259.543125</v>
      </c>
      <c r="H422" s="19" t="n">
        <v>7.68</v>
      </c>
      <c r="I422" s="19" t="n">
        <v>0.13</v>
      </c>
      <c r="J422" s="19" t="n">
        <v>0</v>
      </c>
      <c r="K422" s="19" t="n">
        <v>0</v>
      </c>
      <c r="L422" s="19" t="n">
        <v>1.54</v>
      </c>
      <c r="M422" s="19" t="n">
        <v>4.62</v>
      </c>
      <c r="N422" s="19" t="n">
        <v>0.33</v>
      </c>
      <c r="O422" s="19" t="n">
        <v>0</v>
      </c>
      <c r="P422" s="19" t="n">
        <v>0</v>
      </c>
      <c r="Q422" s="19" t="n">
        <v>0.06</v>
      </c>
      <c r="R422" s="19" t="n">
        <v>2.47</v>
      </c>
      <c r="S422" s="19" t="n">
        <v>370.67</v>
      </c>
      <c r="T422" s="19" t="n">
        <v>138.85</v>
      </c>
      <c r="U422" s="19" t="n">
        <v>47.66</v>
      </c>
      <c r="V422" s="19" t="n">
        <v>19.26</v>
      </c>
      <c r="W422" s="19" t="n">
        <v>149.69</v>
      </c>
      <c r="X422" s="19" t="n">
        <v>1.68</v>
      </c>
      <c r="Y422" s="19" t="n">
        <v>66.13</v>
      </c>
      <c r="Z422" s="19" t="n">
        <v>38.5</v>
      </c>
      <c r="AA422" s="19" t="n">
        <v>139.05</v>
      </c>
      <c r="AB422" s="19" t="n">
        <v>0.73</v>
      </c>
      <c r="AC422" s="19" t="n">
        <v>0.06</v>
      </c>
      <c r="AD422" s="19" t="n">
        <v>0.15</v>
      </c>
      <c r="AE422" s="19" t="n">
        <v>6.02</v>
      </c>
      <c r="AF422" s="19" t="n">
        <v>12.85</v>
      </c>
      <c r="AG422" s="19" t="n">
        <v>0.61</v>
      </c>
      <c r="AH422" s="19" t="n">
        <v>0</v>
      </c>
      <c r="AI422" s="19" t="n">
        <v>989.28</v>
      </c>
      <c r="AJ422" s="19" t="n">
        <v>1046.27</v>
      </c>
      <c r="AK422" s="19" t="n">
        <v>1558.33</v>
      </c>
      <c r="AL422" s="19" t="n">
        <v>1800.74</v>
      </c>
      <c r="AM422" s="19" t="n">
        <v>478.49</v>
      </c>
      <c r="AN422" s="19" t="n">
        <v>886.1</v>
      </c>
      <c r="AO422" s="19" t="n">
        <v>24.17</v>
      </c>
      <c r="AP422" s="19" t="n">
        <v>901.08</v>
      </c>
      <c r="AQ422" s="19" t="n">
        <v>80.87</v>
      </c>
      <c r="AR422" s="19" t="n">
        <v>89.26</v>
      </c>
      <c r="AS422" s="19" t="n">
        <v>139.88</v>
      </c>
      <c r="AT422" s="19" t="n">
        <v>473.72</v>
      </c>
      <c r="AU422" s="19" t="n">
        <v>47.48</v>
      </c>
      <c r="AV422" s="19" t="n">
        <v>203.47</v>
      </c>
      <c r="AW422" s="19" t="n">
        <v>1.58</v>
      </c>
      <c r="AX422" s="19" t="n">
        <v>45.9</v>
      </c>
      <c r="AY422" s="19" t="n">
        <v>105.93</v>
      </c>
      <c r="AZ422" s="19" t="n">
        <v>602.78</v>
      </c>
      <c r="BA422" s="19" t="n">
        <v>224.75</v>
      </c>
      <c r="BB422" s="19" t="n">
        <v>0.14</v>
      </c>
      <c r="BC422" s="19" t="n">
        <v>0.03</v>
      </c>
      <c r="BD422" s="19" t="n">
        <v>0.03</v>
      </c>
      <c r="BE422" s="19" t="n">
        <v>0.07</v>
      </c>
      <c r="BF422" s="19" t="n">
        <v>0.09</v>
      </c>
      <c r="BG422" s="19" t="n">
        <v>0.29</v>
      </c>
      <c r="BH422" s="19" t="n">
        <v>0</v>
      </c>
      <c r="BI422" s="19" t="n">
        <v>0.92</v>
      </c>
      <c r="BJ422" s="19" t="n">
        <v>0</v>
      </c>
      <c r="BK422" s="19" t="n">
        <v>0.28</v>
      </c>
      <c r="BL422" s="19" t="n">
        <v>0</v>
      </c>
      <c r="BM422" s="19" t="n">
        <v>0</v>
      </c>
      <c r="BN422" s="19" t="n">
        <v>0</v>
      </c>
      <c r="BO422" s="19" t="n">
        <v>0.03</v>
      </c>
      <c r="BP422" s="19" t="n">
        <v>0.11</v>
      </c>
      <c r="BQ422" s="19" t="n">
        <v>0.85</v>
      </c>
      <c r="BR422" s="19" t="n">
        <v>0</v>
      </c>
      <c r="BS422" s="19" t="n">
        <v>0</v>
      </c>
      <c r="BT422" s="19" t="n">
        <v>0.03</v>
      </c>
      <c r="BU422" s="19" t="n">
        <v>0</v>
      </c>
      <c r="BV422" s="19" t="n">
        <v>0</v>
      </c>
      <c r="BW422" s="19" t="n">
        <v>0</v>
      </c>
      <c r="BX422" s="19" t="n">
        <v>0</v>
      </c>
      <c r="BY422" s="19" t="n">
        <v>0</v>
      </c>
      <c r="BZ422" s="19" t="n">
        <v>95.56</v>
      </c>
      <c r="CB422" s="19" t="n">
        <v>72.54</v>
      </c>
      <c r="CD422" s="19" t="n">
        <v>0</v>
      </c>
      <c r="CE422" s="19" t="n">
        <v>0</v>
      </c>
      <c r="CF422" s="19" t="n">
        <v>0</v>
      </c>
      <c r="CG422" s="19" t="n">
        <v>0</v>
      </c>
      <c r="CH422" s="19" t="n">
        <v>0</v>
      </c>
      <c r="CI422" s="19" t="n">
        <v>0</v>
      </c>
    </row>
    <row r="423" s="19" customFormat="true" ht="15" hidden="false" customHeight="false" outlineLevel="0" collapsed="false">
      <c r="A423" s="19" t="str">
        <f aca="false">"520"</f>
        <v>520</v>
      </c>
      <c r="B423" s="19" t="s">
        <v>108</v>
      </c>
      <c r="C423" s="20" t="str">
        <f aca="false">"180"</f>
        <v>180</v>
      </c>
      <c r="D423" s="20" t="n">
        <v>3.73</v>
      </c>
      <c r="E423" s="20" t="n">
        <v>4.85</v>
      </c>
      <c r="F423" s="20" t="n">
        <v>25.56</v>
      </c>
      <c r="G423" s="20" t="n">
        <v>159.47981</v>
      </c>
      <c r="H423" s="19" t="n">
        <v>3.05</v>
      </c>
      <c r="I423" s="19" t="n">
        <v>0.11</v>
      </c>
      <c r="J423" s="19" t="n">
        <v>0</v>
      </c>
      <c r="K423" s="19" t="n">
        <v>0</v>
      </c>
      <c r="L423" s="19" t="n">
        <v>2.68</v>
      </c>
      <c r="M423" s="19" t="n">
        <v>20.93</v>
      </c>
      <c r="N423" s="19" t="n">
        <v>1.95</v>
      </c>
      <c r="O423" s="19" t="n">
        <v>0</v>
      </c>
      <c r="P423" s="19" t="n">
        <v>0</v>
      </c>
      <c r="Q423" s="19" t="n">
        <v>0.34</v>
      </c>
      <c r="R423" s="19" t="n">
        <v>2.86</v>
      </c>
      <c r="S423" s="19" t="n">
        <v>277.79</v>
      </c>
      <c r="T423" s="19" t="n">
        <v>737.12</v>
      </c>
      <c r="U423" s="19" t="n">
        <v>47.17</v>
      </c>
      <c r="V423" s="19" t="n">
        <v>35.67</v>
      </c>
      <c r="W423" s="19" t="n">
        <v>104.74</v>
      </c>
      <c r="X423" s="19" t="n">
        <v>1.31</v>
      </c>
      <c r="Y423" s="19" t="n">
        <v>25.4</v>
      </c>
      <c r="Z423" s="19" t="n">
        <v>41.4</v>
      </c>
      <c r="AA423" s="19" t="n">
        <v>33.09</v>
      </c>
      <c r="AB423" s="19" t="n">
        <v>0.21</v>
      </c>
      <c r="AC423" s="19" t="n">
        <v>0.14</v>
      </c>
      <c r="AD423" s="19" t="n">
        <v>0.12</v>
      </c>
      <c r="AE423" s="19" t="n">
        <v>1.54</v>
      </c>
      <c r="AF423" s="19" t="n">
        <v>3.02</v>
      </c>
      <c r="AG423" s="19" t="n">
        <v>6.27</v>
      </c>
      <c r="AH423" s="19" t="n">
        <v>0</v>
      </c>
      <c r="AI423" s="19" t="n">
        <v>80.62</v>
      </c>
      <c r="AJ423" s="19" t="n">
        <v>102.14</v>
      </c>
      <c r="AK423" s="19" t="n">
        <v>148.03</v>
      </c>
      <c r="AL423" s="19" t="n">
        <v>147.43</v>
      </c>
      <c r="AM423" s="19" t="n">
        <v>34.51</v>
      </c>
      <c r="AN423" s="19" t="n">
        <v>94.48</v>
      </c>
      <c r="AO423" s="19" t="n">
        <v>42.52</v>
      </c>
      <c r="AP423" s="19" t="n">
        <v>99.82</v>
      </c>
      <c r="AQ423" s="19" t="n">
        <v>87.12</v>
      </c>
      <c r="AR423" s="19" t="n">
        <v>236.84</v>
      </c>
      <c r="AS423" s="19" t="n">
        <v>105.78</v>
      </c>
      <c r="AT423" s="19" t="n">
        <v>22.28</v>
      </c>
      <c r="AU423" s="19" t="n">
        <v>61.51</v>
      </c>
      <c r="AV423" s="19" t="n">
        <v>330.7</v>
      </c>
      <c r="AW423" s="19" t="n">
        <v>0</v>
      </c>
      <c r="AX423" s="19" t="n">
        <v>46.46</v>
      </c>
      <c r="AY423" s="19" t="n">
        <v>42.32</v>
      </c>
      <c r="AZ423" s="19" t="n">
        <v>93.37</v>
      </c>
      <c r="BA423" s="19" t="n">
        <v>26.29</v>
      </c>
      <c r="BB423" s="19" t="n">
        <v>0.13</v>
      </c>
      <c r="BC423" s="19" t="n">
        <v>0.06</v>
      </c>
      <c r="BD423" s="19" t="n">
        <v>0.03</v>
      </c>
      <c r="BE423" s="19" t="n">
        <v>0.07</v>
      </c>
      <c r="BF423" s="19" t="n">
        <v>0.08</v>
      </c>
      <c r="BG423" s="19" t="n">
        <v>0.38</v>
      </c>
      <c r="BH423" s="19" t="n">
        <v>0</v>
      </c>
      <c r="BI423" s="19" t="n">
        <v>1.15</v>
      </c>
      <c r="BJ423" s="19" t="n">
        <v>0</v>
      </c>
      <c r="BK423" s="19" t="n">
        <v>0.35</v>
      </c>
      <c r="BL423" s="19" t="n">
        <v>0</v>
      </c>
      <c r="BM423" s="19" t="n">
        <v>0</v>
      </c>
      <c r="BN423" s="19" t="n">
        <v>0</v>
      </c>
      <c r="BO423" s="19" t="n">
        <v>0.07</v>
      </c>
      <c r="BP423" s="19" t="n">
        <v>0.12</v>
      </c>
      <c r="BQ423" s="19" t="n">
        <v>1.09</v>
      </c>
      <c r="BR423" s="19" t="n">
        <v>0</v>
      </c>
      <c r="BS423" s="19" t="n">
        <v>0</v>
      </c>
      <c r="BT423" s="19" t="n">
        <v>0.16</v>
      </c>
      <c r="BU423" s="19" t="n">
        <v>0</v>
      </c>
      <c r="BV423" s="19" t="n">
        <v>0</v>
      </c>
      <c r="BW423" s="19" t="n">
        <v>0</v>
      </c>
      <c r="BX423" s="19" t="n">
        <v>0</v>
      </c>
      <c r="BY423" s="19" t="n">
        <v>0</v>
      </c>
      <c r="BZ423" s="19" t="n">
        <v>146.95</v>
      </c>
      <c r="CB423" s="19" t="n">
        <v>32.3</v>
      </c>
      <c r="CD423" s="19" t="n">
        <v>0</v>
      </c>
      <c r="CE423" s="19" t="n">
        <v>0</v>
      </c>
      <c r="CF423" s="19" t="n">
        <v>0</v>
      </c>
      <c r="CG423" s="19" t="n">
        <v>0</v>
      </c>
      <c r="CH423" s="19" t="n">
        <v>0</v>
      </c>
      <c r="CI423" s="19" t="n">
        <v>0</v>
      </c>
    </row>
    <row r="424" s="19" customFormat="true" ht="15" hidden="false" customHeight="false" outlineLevel="0" collapsed="false">
      <c r="A424" s="19" t="str">
        <f aca="false">"639"</f>
        <v>639</v>
      </c>
      <c r="B424" s="19" t="s">
        <v>128</v>
      </c>
      <c r="C424" s="20" t="str">
        <f aca="false">"200"</f>
        <v>200</v>
      </c>
      <c r="D424" s="20" t="n">
        <v>1.02</v>
      </c>
      <c r="E424" s="20" t="n">
        <v>0.06</v>
      </c>
      <c r="F424" s="20" t="n">
        <v>23.18</v>
      </c>
      <c r="G424" s="20" t="n">
        <v>87.59892</v>
      </c>
      <c r="H424" s="19" t="n">
        <v>0.02</v>
      </c>
      <c r="I424" s="19" t="n">
        <v>0</v>
      </c>
      <c r="J424" s="19" t="n">
        <v>0</v>
      </c>
      <c r="K424" s="19" t="n">
        <v>0</v>
      </c>
      <c r="L424" s="19" t="n">
        <v>19.19</v>
      </c>
      <c r="M424" s="19" t="n">
        <v>0.57</v>
      </c>
      <c r="N424" s="19" t="n">
        <v>3.42</v>
      </c>
      <c r="O424" s="19" t="n">
        <v>0</v>
      </c>
      <c r="P424" s="19" t="n">
        <v>0</v>
      </c>
      <c r="Q424" s="19" t="n">
        <v>0.3</v>
      </c>
      <c r="R424" s="19" t="n">
        <v>0.81</v>
      </c>
      <c r="S424" s="19" t="n">
        <v>45.05</v>
      </c>
      <c r="T424" s="19" t="n">
        <v>872.49</v>
      </c>
      <c r="U424" s="19" t="n">
        <v>106.7</v>
      </c>
      <c r="V424" s="19" t="n">
        <v>71.82</v>
      </c>
      <c r="W424" s="19" t="n">
        <v>85.75</v>
      </c>
      <c r="X424" s="19" t="n">
        <v>1.67</v>
      </c>
      <c r="Y424" s="19" t="n">
        <v>0</v>
      </c>
      <c r="Z424" s="19" t="n">
        <v>819</v>
      </c>
      <c r="AA424" s="19" t="n">
        <v>152.3</v>
      </c>
      <c r="AB424" s="19" t="n">
        <v>1.73</v>
      </c>
      <c r="AC424" s="19" t="n">
        <v>0.07</v>
      </c>
      <c r="AD424" s="19" t="n">
        <v>0.09</v>
      </c>
      <c r="AE424" s="19" t="n">
        <v>1.22</v>
      </c>
      <c r="AF424" s="19" t="n">
        <v>1.83</v>
      </c>
      <c r="AG424" s="19" t="n">
        <v>12.92</v>
      </c>
      <c r="AH424" s="19" t="n">
        <v>0</v>
      </c>
      <c r="AI424" s="19" t="n">
        <v>0.01</v>
      </c>
      <c r="AJ424" s="19" t="n">
        <v>0.01</v>
      </c>
      <c r="AK424" s="19" t="n">
        <v>24.71</v>
      </c>
      <c r="AL424" s="19" t="n">
        <v>26.77</v>
      </c>
      <c r="AM424" s="19" t="n">
        <v>20.58</v>
      </c>
      <c r="AN424" s="19" t="n">
        <v>102.91</v>
      </c>
      <c r="AO424" s="19" t="n">
        <v>4.12</v>
      </c>
      <c r="AP424" s="19" t="n">
        <v>24.71</v>
      </c>
      <c r="AQ424" s="19" t="n">
        <v>51.46</v>
      </c>
      <c r="AR424" s="19" t="n">
        <v>164.65</v>
      </c>
      <c r="AS424" s="19" t="n">
        <v>148.23</v>
      </c>
      <c r="AT424" s="19" t="n">
        <v>20.58</v>
      </c>
      <c r="AU424" s="19" t="n">
        <v>10.3</v>
      </c>
      <c r="AV424" s="19" t="n">
        <v>185.25</v>
      </c>
      <c r="AW424" s="19" t="n">
        <v>0</v>
      </c>
      <c r="AX424" s="19" t="n">
        <v>205.82</v>
      </c>
      <c r="AY424" s="19" t="n">
        <v>144.07</v>
      </c>
      <c r="AZ424" s="19" t="n">
        <v>20.59</v>
      </c>
      <c r="BA424" s="19" t="n">
        <v>30.87</v>
      </c>
      <c r="BB424" s="19" t="n">
        <v>0</v>
      </c>
      <c r="BC424" s="19" t="n">
        <v>0</v>
      </c>
      <c r="BD424" s="19" t="n">
        <v>0</v>
      </c>
      <c r="BE424" s="19" t="n">
        <v>0</v>
      </c>
      <c r="BF424" s="19" t="n">
        <v>0</v>
      </c>
      <c r="BG424" s="19" t="n">
        <v>0</v>
      </c>
      <c r="BH424" s="19" t="n">
        <v>0</v>
      </c>
      <c r="BI424" s="19" t="n">
        <v>0.08</v>
      </c>
      <c r="BJ424" s="19" t="n">
        <v>0</v>
      </c>
      <c r="BK424" s="19" t="n">
        <v>0.01</v>
      </c>
      <c r="BL424" s="19" t="n">
        <v>0</v>
      </c>
      <c r="BM424" s="19" t="n">
        <v>0</v>
      </c>
      <c r="BN424" s="19" t="n">
        <v>0</v>
      </c>
      <c r="BO424" s="19" t="n">
        <v>0</v>
      </c>
      <c r="BP424" s="19" t="n">
        <v>0.01</v>
      </c>
      <c r="BQ424" s="19" t="n">
        <v>0.06</v>
      </c>
      <c r="BR424" s="19" t="n">
        <v>0</v>
      </c>
      <c r="BS424" s="19" t="n">
        <v>0</v>
      </c>
      <c r="BT424" s="19" t="n">
        <v>0.04</v>
      </c>
      <c r="BU424" s="19" t="n">
        <v>0.12</v>
      </c>
      <c r="BV424" s="19" t="n">
        <v>0</v>
      </c>
      <c r="BW424" s="19" t="n">
        <v>0</v>
      </c>
      <c r="BX424" s="19" t="n">
        <v>0</v>
      </c>
      <c r="BY424" s="19" t="n">
        <v>0</v>
      </c>
      <c r="BZ424" s="19" t="n">
        <v>214.01</v>
      </c>
      <c r="CB424" s="19" t="n">
        <v>136.5</v>
      </c>
      <c r="CD424" s="19" t="n">
        <v>0</v>
      </c>
      <c r="CE424" s="19" t="n">
        <v>0</v>
      </c>
      <c r="CF424" s="19" t="n">
        <v>0</v>
      </c>
      <c r="CG424" s="19" t="n">
        <v>0</v>
      </c>
      <c r="CH424" s="19" t="n">
        <v>0</v>
      </c>
      <c r="CI424" s="19" t="n">
        <v>0</v>
      </c>
    </row>
    <row r="425" s="19" customFormat="true" ht="15" hidden="false" customHeight="false" outlineLevel="0" collapsed="false">
      <c r="B425" s="19" t="s">
        <v>95</v>
      </c>
      <c r="C425" s="20" t="str">
        <f aca="false">"70"</f>
        <v>70</v>
      </c>
      <c r="D425" s="20" t="n">
        <v>4.53</v>
      </c>
      <c r="E425" s="20" t="n">
        <v>0.82</v>
      </c>
      <c r="F425" s="20" t="n">
        <v>28.61</v>
      </c>
      <c r="G425" s="20" t="n">
        <v>132.65868</v>
      </c>
      <c r="H425" s="19" t="n">
        <v>0.14</v>
      </c>
      <c r="I425" s="19" t="n">
        <v>0</v>
      </c>
      <c r="J425" s="19" t="n">
        <v>0</v>
      </c>
      <c r="K425" s="19" t="n">
        <v>0</v>
      </c>
      <c r="L425" s="19" t="n">
        <v>0.82</v>
      </c>
      <c r="M425" s="19" t="n">
        <v>22.09</v>
      </c>
      <c r="N425" s="19" t="n">
        <v>5.69</v>
      </c>
      <c r="O425" s="19" t="n">
        <v>0</v>
      </c>
      <c r="P425" s="19" t="n">
        <v>0</v>
      </c>
      <c r="Q425" s="19" t="n">
        <v>0.69</v>
      </c>
      <c r="R425" s="19" t="n">
        <v>1.72</v>
      </c>
      <c r="S425" s="19" t="n">
        <v>418.46</v>
      </c>
      <c r="T425" s="19" t="n">
        <v>168.07</v>
      </c>
      <c r="U425" s="19" t="n">
        <v>24.01</v>
      </c>
      <c r="V425" s="19" t="n">
        <v>32.24</v>
      </c>
      <c r="W425" s="19" t="n">
        <v>108.39</v>
      </c>
      <c r="X425" s="19" t="n">
        <v>2.68</v>
      </c>
      <c r="Y425" s="19" t="n">
        <v>0</v>
      </c>
      <c r="Z425" s="19" t="n">
        <v>3.43</v>
      </c>
      <c r="AA425" s="19" t="n">
        <v>0.7</v>
      </c>
      <c r="AB425" s="19" t="n">
        <v>0.98</v>
      </c>
      <c r="AC425" s="19" t="n">
        <v>0.12</v>
      </c>
      <c r="AD425" s="19" t="n">
        <v>0.05</v>
      </c>
      <c r="AE425" s="19" t="n">
        <v>0.48</v>
      </c>
      <c r="AF425" s="19" t="n">
        <v>1.4</v>
      </c>
      <c r="AG425" s="19" t="n">
        <v>0</v>
      </c>
      <c r="AH425" s="19" t="n">
        <v>0</v>
      </c>
      <c r="AI425" s="19" t="n">
        <v>220.89</v>
      </c>
      <c r="AJ425" s="19" t="n">
        <v>170.13</v>
      </c>
      <c r="AK425" s="19" t="n">
        <v>292.92</v>
      </c>
      <c r="AL425" s="19" t="n">
        <v>152.98</v>
      </c>
      <c r="AM425" s="19" t="n">
        <v>63.8</v>
      </c>
      <c r="AN425" s="19" t="n">
        <v>135.83</v>
      </c>
      <c r="AO425" s="19" t="n">
        <v>54.88</v>
      </c>
      <c r="AP425" s="19" t="n">
        <v>254.51</v>
      </c>
      <c r="AQ425" s="19" t="n">
        <v>203.74</v>
      </c>
      <c r="AR425" s="19" t="n">
        <v>199.63</v>
      </c>
      <c r="AS425" s="19" t="n">
        <v>318.3</v>
      </c>
      <c r="AT425" s="19" t="n">
        <v>85.06</v>
      </c>
      <c r="AU425" s="19" t="n">
        <v>212.66</v>
      </c>
      <c r="AV425" s="19" t="n">
        <v>1048.89</v>
      </c>
      <c r="AW425" s="19" t="n">
        <v>0</v>
      </c>
      <c r="AX425" s="19" t="n">
        <v>360.84</v>
      </c>
      <c r="AY425" s="19" t="n">
        <v>199.63</v>
      </c>
      <c r="AZ425" s="19" t="n">
        <v>123.48</v>
      </c>
      <c r="BA425" s="19" t="n">
        <v>89.18</v>
      </c>
      <c r="BB425" s="19" t="n">
        <v>0</v>
      </c>
      <c r="BC425" s="19" t="n">
        <v>0</v>
      </c>
      <c r="BD425" s="19" t="n">
        <v>0</v>
      </c>
      <c r="BE425" s="19" t="n">
        <v>0</v>
      </c>
      <c r="BF425" s="19" t="n">
        <v>0</v>
      </c>
      <c r="BG425" s="19" t="n">
        <v>0</v>
      </c>
      <c r="BH425" s="19" t="n">
        <v>0</v>
      </c>
      <c r="BI425" s="19" t="n">
        <v>0.1</v>
      </c>
      <c r="BJ425" s="19" t="n">
        <v>0</v>
      </c>
      <c r="BK425" s="19" t="n">
        <v>0.01</v>
      </c>
      <c r="BL425" s="19" t="n">
        <v>0.01</v>
      </c>
      <c r="BM425" s="19" t="n">
        <v>0</v>
      </c>
      <c r="BN425" s="19" t="n">
        <v>0</v>
      </c>
      <c r="BO425" s="19" t="n">
        <v>0</v>
      </c>
      <c r="BP425" s="19" t="n">
        <v>0.01</v>
      </c>
      <c r="BQ425" s="19" t="n">
        <v>0.08</v>
      </c>
      <c r="BR425" s="19" t="n">
        <v>0</v>
      </c>
      <c r="BS425" s="19" t="n">
        <v>0</v>
      </c>
      <c r="BT425" s="19" t="n">
        <v>0.33</v>
      </c>
      <c r="BU425" s="19" t="n">
        <v>0.05</v>
      </c>
      <c r="BV425" s="19" t="n">
        <v>0</v>
      </c>
      <c r="BW425" s="19" t="n">
        <v>0</v>
      </c>
      <c r="BX425" s="19" t="n">
        <v>0</v>
      </c>
      <c r="BY425" s="19" t="n">
        <v>0</v>
      </c>
      <c r="BZ425" s="19" t="n">
        <v>32.9</v>
      </c>
      <c r="CB425" s="19" t="n">
        <v>0.57</v>
      </c>
      <c r="CD425" s="19" t="n">
        <v>0</v>
      </c>
      <c r="CE425" s="19" t="n">
        <v>0</v>
      </c>
      <c r="CF425" s="19" t="n">
        <v>0</v>
      </c>
      <c r="CG425" s="19" t="n">
        <v>0</v>
      </c>
      <c r="CH425" s="19" t="n">
        <v>0</v>
      </c>
      <c r="CI425" s="19" t="n">
        <v>0</v>
      </c>
    </row>
    <row r="426" s="21" customFormat="true" ht="15" hidden="false" customHeight="false" outlineLevel="0" collapsed="false">
      <c r="A426" s="21" t="str">
        <f aca="false">"-"</f>
        <v>-</v>
      </c>
      <c r="B426" s="21" t="s">
        <v>87</v>
      </c>
      <c r="C426" s="22" t="str">
        <f aca="false">"50"</f>
        <v>50</v>
      </c>
      <c r="D426" s="22" t="n">
        <v>3.31</v>
      </c>
      <c r="E426" s="22" t="n">
        <v>0.33</v>
      </c>
      <c r="F426" s="22" t="n">
        <v>23.45</v>
      </c>
      <c r="G426" s="22" t="n">
        <v>111.9505</v>
      </c>
      <c r="H426" s="21" t="n">
        <v>0</v>
      </c>
      <c r="I426" s="21" t="n">
        <v>0</v>
      </c>
      <c r="J426" s="21" t="n">
        <v>0</v>
      </c>
      <c r="K426" s="21" t="n">
        <v>0</v>
      </c>
      <c r="L426" s="21" t="n">
        <v>0.55</v>
      </c>
      <c r="M426" s="21" t="n">
        <v>22.8</v>
      </c>
      <c r="N426" s="21" t="n">
        <v>0.1</v>
      </c>
      <c r="O426" s="21" t="n">
        <v>0</v>
      </c>
      <c r="P426" s="21" t="n">
        <v>0</v>
      </c>
      <c r="Q426" s="21" t="n">
        <v>0</v>
      </c>
      <c r="R426" s="21" t="n">
        <v>0.9</v>
      </c>
      <c r="S426" s="21" t="n">
        <v>0</v>
      </c>
      <c r="T426" s="21" t="n">
        <v>0</v>
      </c>
      <c r="U426" s="21" t="n">
        <v>0</v>
      </c>
      <c r="V426" s="21" t="n">
        <v>0</v>
      </c>
      <c r="W426" s="21" t="n">
        <v>0</v>
      </c>
      <c r="X426" s="21" t="n">
        <v>0</v>
      </c>
      <c r="Y426" s="21" t="n">
        <v>0</v>
      </c>
      <c r="Z426" s="21" t="n">
        <v>0</v>
      </c>
      <c r="AA426" s="21" t="n">
        <v>0</v>
      </c>
      <c r="AB426" s="21" t="n">
        <v>0</v>
      </c>
      <c r="AC426" s="21" t="n">
        <v>0</v>
      </c>
      <c r="AD426" s="21" t="n">
        <v>0</v>
      </c>
      <c r="AE426" s="21" t="n">
        <v>0</v>
      </c>
      <c r="AF426" s="21" t="n">
        <v>0</v>
      </c>
      <c r="AG426" s="21" t="n">
        <v>0</v>
      </c>
      <c r="AH426" s="21" t="n">
        <v>0</v>
      </c>
      <c r="AI426" s="21" t="n">
        <v>159.65</v>
      </c>
      <c r="AJ426" s="21" t="n">
        <v>166.17</v>
      </c>
      <c r="AK426" s="21" t="n">
        <v>254.48</v>
      </c>
      <c r="AL426" s="21" t="n">
        <v>84.39</v>
      </c>
      <c r="AM426" s="21" t="n">
        <v>50.03</v>
      </c>
      <c r="AN426" s="21" t="n">
        <v>100.05</v>
      </c>
      <c r="AO426" s="21" t="n">
        <v>37.85</v>
      </c>
      <c r="AP426" s="21" t="n">
        <v>180.96</v>
      </c>
      <c r="AQ426" s="21" t="n">
        <v>112.23</v>
      </c>
      <c r="AR426" s="21" t="n">
        <v>156.6</v>
      </c>
      <c r="AS426" s="21" t="n">
        <v>129.2</v>
      </c>
      <c r="AT426" s="21" t="n">
        <v>67.86</v>
      </c>
      <c r="AU426" s="21" t="n">
        <v>120.06</v>
      </c>
      <c r="AV426" s="21" t="n">
        <v>1003.98</v>
      </c>
      <c r="AW426" s="21" t="n">
        <v>0</v>
      </c>
      <c r="AX426" s="21" t="n">
        <v>327.12</v>
      </c>
      <c r="AY426" s="21" t="n">
        <v>142.25</v>
      </c>
      <c r="AZ426" s="21" t="n">
        <v>94.4</v>
      </c>
      <c r="BA426" s="21" t="n">
        <v>74.82</v>
      </c>
      <c r="BB426" s="21" t="n">
        <v>0</v>
      </c>
      <c r="BC426" s="21" t="n">
        <v>0</v>
      </c>
      <c r="BD426" s="21" t="n">
        <v>0</v>
      </c>
      <c r="BE426" s="21" t="n">
        <v>0</v>
      </c>
      <c r="BF426" s="21" t="n">
        <v>0</v>
      </c>
      <c r="BG426" s="21" t="n">
        <v>0</v>
      </c>
      <c r="BH426" s="21" t="n">
        <v>0</v>
      </c>
      <c r="BI426" s="21" t="n">
        <v>0.04</v>
      </c>
      <c r="BJ426" s="21" t="n">
        <v>0</v>
      </c>
      <c r="BK426" s="21" t="n">
        <v>0</v>
      </c>
      <c r="BL426" s="21" t="n">
        <v>0</v>
      </c>
      <c r="BM426" s="21" t="n">
        <v>0</v>
      </c>
      <c r="BN426" s="21" t="n">
        <v>0</v>
      </c>
      <c r="BO426" s="21" t="n">
        <v>0</v>
      </c>
      <c r="BP426" s="21" t="n">
        <v>0</v>
      </c>
      <c r="BQ426" s="21" t="n">
        <v>0.03</v>
      </c>
      <c r="BR426" s="21" t="n">
        <v>0</v>
      </c>
      <c r="BS426" s="21" t="n">
        <v>0</v>
      </c>
      <c r="BT426" s="21" t="n">
        <v>0.14</v>
      </c>
      <c r="BU426" s="21" t="n">
        <v>0.01</v>
      </c>
      <c r="BV426" s="21" t="n">
        <v>0</v>
      </c>
      <c r="BW426" s="21" t="n">
        <v>0</v>
      </c>
      <c r="BX426" s="21" t="n">
        <v>0</v>
      </c>
      <c r="BY426" s="21" t="n">
        <v>0</v>
      </c>
      <c r="BZ426" s="21" t="n">
        <v>19.55</v>
      </c>
      <c r="CB426" s="21" t="n">
        <v>0</v>
      </c>
      <c r="CD426" s="21" t="n">
        <v>0</v>
      </c>
      <c r="CE426" s="21" t="n">
        <v>0</v>
      </c>
      <c r="CF426" s="21" t="n">
        <v>0</v>
      </c>
      <c r="CG426" s="21" t="n">
        <v>0</v>
      </c>
      <c r="CH426" s="21" t="n">
        <v>0</v>
      </c>
      <c r="CI426" s="21" t="n">
        <v>0</v>
      </c>
    </row>
    <row r="427" s="23" customFormat="true" ht="14.25" hidden="false" customHeight="false" outlineLevel="0" collapsed="false">
      <c r="B427" s="23" t="s">
        <v>96</v>
      </c>
      <c r="C427" s="24"/>
      <c r="D427" s="24" t="n">
        <f aca="false">SUM(D420:D426)</f>
        <v>34.8</v>
      </c>
      <c r="E427" s="24" t="n">
        <f aca="false">SUM(E420:E426)</f>
        <v>40.07</v>
      </c>
      <c r="F427" s="24" t="n">
        <f aca="false">SUM(F420:F426)</f>
        <v>127.18</v>
      </c>
      <c r="G427" s="24" t="n">
        <f aca="false">SUM(G420:G426)</f>
        <v>982.234279631579</v>
      </c>
      <c r="H427" s="23" t="n">
        <f aca="false">SUM(H420:H426)</f>
        <v>16.03</v>
      </c>
      <c r="I427" s="23" t="n">
        <f aca="false">SUM(I420:I426)</f>
        <v>6.87</v>
      </c>
      <c r="J427" s="23" t="n">
        <f aca="false">SUM(J420:J426)</f>
        <v>1.27</v>
      </c>
      <c r="K427" s="23" t="n">
        <f aca="false">SUM(K420:K426)</f>
        <v>0</v>
      </c>
      <c r="L427" s="23" t="n">
        <f aca="false">SUM(L420:L426)</f>
        <v>35.87</v>
      </c>
      <c r="M427" s="23" t="n">
        <f aca="false">SUM(M420:M426)</f>
        <v>75.22</v>
      </c>
      <c r="N427" s="23" t="n">
        <f aca="false">SUM(N420:N426)</f>
        <v>16.07</v>
      </c>
      <c r="O427" s="23" t="n">
        <f aca="false">SUM(O420:O426)</f>
        <v>0</v>
      </c>
      <c r="P427" s="23" t="n">
        <f aca="false">SUM(P420:P426)</f>
        <v>0</v>
      </c>
      <c r="Q427" s="23" t="n">
        <f aca="false">SUM(Q420:Q426)</f>
        <v>1.91</v>
      </c>
      <c r="R427" s="23" t="n">
        <f aca="false">SUM(R420:R426)</f>
        <v>11.11</v>
      </c>
      <c r="S427" s="23" t="n">
        <f aca="false">SUM(S420:S426)</f>
        <v>1430.6</v>
      </c>
      <c r="T427" s="23" t="n">
        <f aca="false">SUM(T420:T426)</f>
        <v>2332.7</v>
      </c>
      <c r="U427" s="23" t="n">
        <f aca="false">SUM(U420:U426)</f>
        <v>293.45</v>
      </c>
      <c r="V427" s="23" t="n">
        <f aca="false">SUM(V420:V426)</f>
        <v>191.35</v>
      </c>
      <c r="W427" s="23" t="n">
        <f aca="false">SUM(W420:W426)</f>
        <v>521.41</v>
      </c>
      <c r="X427" s="23" t="n">
        <f aca="false">SUM(X420:X426)</f>
        <v>9.19</v>
      </c>
      <c r="Y427" s="23" t="n">
        <f aca="false">SUM(Y420:Y426)</f>
        <v>136.03</v>
      </c>
      <c r="Z427" s="23" t="n">
        <f aca="false">SUM(Z420:Z426)</f>
        <v>2098.38</v>
      </c>
      <c r="AA427" s="23" t="n">
        <f aca="false">SUM(AA420:AA426)</f>
        <v>590.03</v>
      </c>
      <c r="AB427" s="23" t="n">
        <f aca="false">SUM(AB420:AB426)</f>
        <v>8.4</v>
      </c>
      <c r="AC427" s="23" t="n">
        <f aca="false">SUM(AC420:AC426)</f>
        <v>0.45</v>
      </c>
      <c r="AD427" s="23" t="n">
        <f aca="false">SUM(AD420:AD426)</f>
        <v>0.49</v>
      </c>
      <c r="AE427" s="23" t="n">
        <f aca="false">SUM(AE420:AE426)</f>
        <v>9.99</v>
      </c>
      <c r="AF427" s="23" t="n">
        <f aca="false">SUM(AF420:AF426)</f>
        <v>20.43</v>
      </c>
      <c r="AG427" s="23" t="n">
        <f aca="false">SUM(AG420:AG426)</f>
        <v>35.04</v>
      </c>
      <c r="AH427" s="23" t="n">
        <f aca="false">SUM(AH420:AH426)</f>
        <v>0</v>
      </c>
      <c r="AI427" s="23" t="n">
        <f aca="false">SUM(AI420:AI426)</f>
        <v>1571.55</v>
      </c>
      <c r="AJ427" s="23" t="n">
        <f aca="false">SUM(AJ420:AJ426)</f>
        <v>1599.04</v>
      </c>
      <c r="AK427" s="23" t="n">
        <f aca="false">SUM(AK420:AK426)</f>
        <v>2435.94</v>
      </c>
      <c r="AL427" s="23" t="n">
        <f aca="false">SUM(AL420:AL426)</f>
        <v>2377.03</v>
      </c>
      <c r="AM427" s="23" t="n">
        <f aca="false">SUM(AM420:AM426)</f>
        <v>684.99</v>
      </c>
      <c r="AN427" s="23" t="n">
        <f aca="false">SUM(AN420:AN426)</f>
        <v>1425.38</v>
      </c>
      <c r="AO427" s="23" t="n">
        <f aca="false">SUM(AO420:AO426)</f>
        <v>190.51</v>
      </c>
      <c r="AP427" s="23" t="n">
        <f aca="false">SUM(AP420:AP426)</f>
        <v>1562.85</v>
      </c>
      <c r="AQ427" s="23" t="n">
        <f aca="false">SUM(AQ420:AQ426)</f>
        <v>636.76</v>
      </c>
      <c r="AR427" s="23" t="n">
        <f aca="false">SUM(AR420:AR426)</f>
        <v>1021.65</v>
      </c>
      <c r="AS427" s="23" t="n">
        <f aca="false">SUM(AS420:AS426)</f>
        <v>1260.76</v>
      </c>
      <c r="AT427" s="23" t="n">
        <f aca="false">SUM(AT420:AT426)</f>
        <v>710.84</v>
      </c>
      <c r="AU427" s="23" t="n">
        <f aca="false">SUM(AU420:AU426)</f>
        <v>542.54</v>
      </c>
      <c r="AV427" s="23" t="n">
        <f aca="false">SUM(AV420:AV426)</f>
        <v>3186.86</v>
      </c>
      <c r="AW427" s="23" t="n">
        <f aca="false">SUM(AW420:AW426)</f>
        <v>1.58</v>
      </c>
      <c r="AX427" s="23" t="n">
        <f aca="false">SUM(AX420:AX426)</f>
        <v>1086.67</v>
      </c>
      <c r="AY427" s="23" t="n">
        <f aca="false">SUM(AY420:AY426)</f>
        <v>747.51</v>
      </c>
      <c r="AZ427" s="23" t="n">
        <f aca="false">SUM(AZ420:AZ426)</f>
        <v>1016.76</v>
      </c>
      <c r="BA427" s="23" t="n">
        <f aca="false">SUM(BA420:BA426)</f>
        <v>473.94</v>
      </c>
      <c r="BB427" s="23" t="n">
        <f aca="false">SUM(BB420:BB426)</f>
        <v>0.45</v>
      </c>
      <c r="BC427" s="23" t="n">
        <f aca="false">SUM(BC420:BC426)</f>
        <v>0.13</v>
      </c>
      <c r="BD427" s="23" t="n">
        <f aca="false">SUM(BD420:BD426)</f>
        <v>0.1</v>
      </c>
      <c r="BE427" s="23" t="n">
        <f aca="false">SUM(BE420:BE426)</f>
        <v>0.23</v>
      </c>
      <c r="BF427" s="23" t="n">
        <f aca="false">SUM(BF420:BF426)</f>
        <v>0.29</v>
      </c>
      <c r="BG427" s="23" t="n">
        <f aca="false">SUM(BG420:BG426)</f>
        <v>1.05</v>
      </c>
      <c r="BH427" s="23" t="n">
        <f aca="false">SUM(BH420:BH426)</f>
        <v>0</v>
      </c>
      <c r="BI427" s="23" t="n">
        <f aca="false">SUM(BI420:BI426)</f>
        <v>4.11</v>
      </c>
      <c r="BJ427" s="23" t="n">
        <f aca="false">SUM(BJ420:BJ426)</f>
        <v>0</v>
      </c>
      <c r="BK427" s="23" t="n">
        <f aca="false">SUM(BK420:BK426)</f>
        <v>1.42</v>
      </c>
      <c r="BL427" s="23" t="n">
        <f aca="false">SUM(BL420:BL426)</f>
        <v>0.04</v>
      </c>
      <c r="BM427" s="23" t="n">
        <f aca="false">SUM(BM420:BM426)</f>
        <v>0.07</v>
      </c>
      <c r="BN427" s="23" t="n">
        <f aca="false">SUM(BN420:BN426)</f>
        <v>0</v>
      </c>
      <c r="BO427" s="23" t="n">
        <f aca="false">SUM(BO420:BO426)</f>
        <v>0.14</v>
      </c>
      <c r="BP427" s="23" t="n">
        <f aca="false">SUM(BP420:BP426)</f>
        <v>0.39</v>
      </c>
      <c r="BQ427" s="23" t="n">
        <f aca="false">SUM(BQ420:BQ426)</f>
        <v>5.55</v>
      </c>
      <c r="BR427" s="23" t="n">
        <f aca="false">SUM(BR420:BR426)</f>
        <v>0</v>
      </c>
      <c r="BS427" s="23" t="n">
        <f aca="false">SUM(BS420:BS426)</f>
        <v>0</v>
      </c>
      <c r="BT427" s="23" t="n">
        <f aca="false">SUM(BT420:BT426)</f>
        <v>6.53</v>
      </c>
      <c r="BU427" s="23" t="n">
        <f aca="false">SUM(BU420:BU426)</f>
        <v>0.18</v>
      </c>
      <c r="BV427" s="23" t="n">
        <f aca="false">SUM(BV420:BV426)</f>
        <v>0</v>
      </c>
      <c r="BW427" s="23" t="n">
        <f aca="false">SUM(BW420:BW426)</f>
        <v>0</v>
      </c>
      <c r="BX427" s="23" t="n">
        <f aca="false">SUM(BX420:BX426)</f>
        <v>0</v>
      </c>
      <c r="BY427" s="23" t="n">
        <f aca="false">SUM(BY420:BY426)</f>
        <v>0</v>
      </c>
      <c r="BZ427" s="23" t="n">
        <f aca="false">SUM(BZ420:BZ426)</f>
        <v>896.51</v>
      </c>
      <c r="CA427" s="23" t="n">
        <f aca="false">$G$427/$G$428*100</f>
        <v>64.7260997939383</v>
      </c>
      <c r="CB427" s="23" t="n">
        <v>474.14</v>
      </c>
      <c r="CD427" s="23" t="n">
        <v>0</v>
      </c>
      <c r="CE427" s="23" t="n">
        <v>0</v>
      </c>
      <c r="CF427" s="23" t="n">
        <v>0</v>
      </c>
      <c r="CG427" s="23" t="n">
        <v>0</v>
      </c>
      <c r="CH427" s="23" t="n">
        <v>0</v>
      </c>
      <c r="CI427" s="23" t="n">
        <v>0</v>
      </c>
    </row>
    <row r="428" s="23" customFormat="true" ht="14.25" hidden="false" customHeight="false" outlineLevel="0" collapsed="false">
      <c r="B428" s="23" t="s">
        <v>97</v>
      </c>
      <c r="C428" s="24"/>
      <c r="D428" s="34" t="n">
        <f aca="false">D418+D427</f>
        <v>60.41</v>
      </c>
      <c r="E428" s="34" t="n">
        <f aca="false">E418+E427</f>
        <v>64.6</v>
      </c>
      <c r="F428" s="34" t="n">
        <f aca="false">F418+F427</f>
        <v>180.86</v>
      </c>
      <c r="G428" s="34" t="n">
        <f aca="false">G418+G427</f>
        <v>1517.52427963158</v>
      </c>
      <c r="H428" s="34" t="n">
        <f aca="false">H418+H427</f>
        <v>25.58</v>
      </c>
      <c r="I428" s="34" t="n">
        <f aca="false">I418+I427</f>
        <v>7.08</v>
      </c>
      <c r="J428" s="34" t="n">
        <f aca="false">J418+J427</f>
        <v>10.23</v>
      </c>
      <c r="K428" s="34" t="n">
        <f aca="false">K418+K427</f>
        <v>0</v>
      </c>
      <c r="L428" s="34" t="n">
        <f aca="false">L418+L427</f>
        <v>50.11</v>
      </c>
      <c r="M428" s="34" t="n">
        <f aca="false">M418+M427</f>
        <v>112.8</v>
      </c>
      <c r="N428" s="34" t="n">
        <f aca="false">N418+N427</f>
        <v>17.93</v>
      </c>
      <c r="O428" s="34" t="n">
        <f aca="false">O418+O427</f>
        <v>0</v>
      </c>
      <c r="P428" s="34" t="n">
        <f aca="false">P418+P427</f>
        <v>0</v>
      </c>
      <c r="Q428" s="34" t="n">
        <f aca="false">Q418+Q427</f>
        <v>1.97</v>
      </c>
      <c r="R428" s="34" t="n">
        <f aca="false">R418+R427</f>
        <v>15.54</v>
      </c>
      <c r="S428" s="34" t="n">
        <f aca="false">S418+S427</f>
        <v>2023.95</v>
      </c>
      <c r="T428" s="34" t="n">
        <f aca="false">T418+T427</f>
        <v>3106.94</v>
      </c>
      <c r="U428" s="34" t="n">
        <f aca="false">U418+U427</f>
        <v>483.55</v>
      </c>
      <c r="V428" s="34" t="n">
        <f aca="false">V418+V427</f>
        <v>268.23</v>
      </c>
      <c r="W428" s="34" t="n">
        <f aca="false">W418+W427</f>
        <v>872.08</v>
      </c>
      <c r="X428" s="34" t="n">
        <f aca="false">X418+X427</f>
        <v>13.91</v>
      </c>
      <c r="Y428" s="34" t="n">
        <f aca="false">Y418+Y427</f>
        <v>538.15</v>
      </c>
      <c r="Z428" s="34" t="n">
        <f aca="false">Z418+Z427</f>
        <v>2491.2</v>
      </c>
      <c r="AA428" s="34" t="n">
        <f aca="false">AA418+AA427</f>
        <v>1085.26</v>
      </c>
      <c r="AB428" s="34" t="n">
        <f aca="false">AB418+AB427</f>
        <v>10.08</v>
      </c>
      <c r="AC428" s="34" t="n">
        <f aca="false">AC418+AC427</f>
        <v>0.63</v>
      </c>
      <c r="AD428" s="34" t="n">
        <f aca="false">AD418+AD427</f>
        <v>1.18</v>
      </c>
      <c r="AE428" s="34" t="n">
        <f aca="false">AE418+AE427</f>
        <v>11.23</v>
      </c>
      <c r="AF428" s="34" t="n">
        <f aca="false">AF418+AF427</f>
        <v>27.63</v>
      </c>
      <c r="AG428" s="34" t="n">
        <f aca="false">AG418+AG427</f>
        <v>50.66</v>
      </c>
      <c r="AH428" s="34" t="n">
        <f aca="false">AH418+AH427</f>
        <v>0</v>
      </c>
      <c r="AI428" s="34" t="n">
        <f aca="false">AI418+AI427</f>
        <v>3000.35</v>
      </c>
      <c r="AJ428" s="34" t="n">
        <f aca="false">AJ418+AJ427</f>
        <v>2778.64</v>
      </c>
      <c r="AK428" s="34" t="n">
        <f aca="false">AK418+AK427</f>
        <v>4870.68</v>
      </c>
      <c r="AL428" s="34" t="n">
        <f aca="false">AL418+AL427</f>
        <v>4057.07</v>
      </c>
      <c r="AM428" s="34" t="n">
        <f aca="false">AM418+AM427</f>
        <v>1541.3</v>
      </c>
      <c r="AN428" s="34" t="n">
        <f aca="false">AN418+AN427</f>
        <v>2753.92</v>
      </c>
      <c r="AO428" s="34" t="n">
        <f aca="false">AO418+AO427</f>
        <v>602.9</v>
      </c>
      <c r="AP428" s="34" t="n">
        <f aca="false">AP418+AP427</f>
        <v>3143.8</v>
      </c>
      <c r="AQ428" s="34" t="n">
        <f aca="false">AQ418+AQ427</f>
        <v>2149.03</v>
      </c>
      <c r="AR428" s="34" t="n">
        <f aca="false">AR418+AR427</f>
        <v>3298.56</v>
      </c>
      <c r="AS428" s="34" t="n">
        <f aca="false">AS418+AS427</f>
        <v>4099.55</v>
      </c>
      <c r="AT428" s="34" t="n">
        <f aca="false">AT418+AT427</f>
        <v>1489.86</v>
      </c>
      <c r="AU428" s="34" t="n">
        <f aca="false">AU418+AU427</f>
        <v>1703.78</v>
      </c>
      <c r="AV428" s="34" t="n">
        <f aca="false">AV418+AV427</f>
        <v>8823.53</v>
      </c>
      <c r="AW428" s="34" t="n">
        <f aca="false">AW418+AW427</f>
        <v>23.4</v>
      </c>
      <c r="AX428" s="34" t="n">
        <f aca="false">AX418+AX427</f>
        <v>2692.59</v>
      </c>
      <c r="AY428" s="34" t="n">
        <f aca="false">AY418+AY427</f>
        <v>2725.62</v>
      </c>
      <c r="AZ428" s="34" t="n">
        <f aca="false">AZ418+AZ427</f>
        <v>2067.21</v>
      </c>
      <c r="BA428" s="34" t="n">
        <f aca="false">BA418+BA427</f>
        <v>1118.03</v>
      </c>
      <c r="BB428" s="34" t="n">
        <f aca="false">BB418+BB427</f>
        <v>0.98</v>
      </c>
      <c r="BC428" s="34" t="n">
        <f aca="false">BC418+BC427</f>
        <v>0.68</v>
      </c>
      <c r="BD428" s="34" t="n">
        <f aca="false">BD418+BD427</f>
        <v>0.49</v>
      </c>
      <c r="BE428" s="34" t="n">
        <f aca="false">BE418+BE427</f>
        <v>1.19</v>
      </c>
      <c r="BF428" s="34" t="n">
        <f aca="false">BF418+BF427</f>
        <v>0.45</v>
      </c>
      <c r="BG428" s="34" t="n">
        <f aca="false">BG418+BG427</f>
        <v>1.87</v>
      </c>
      <c r="BH428" s="34" t="n">
        <f aca="false">BH418+BH427</f>
        <v>0</v>
      </c>
      <c r="BI428" s="34" t="n">
        <f aca="false">BI418+BI427</f>
        <v>7.25</v>
      </c>
      <c r="BJ428" s="34" t="n">
        <f aca="false">BJ418+BJ427</f>
        <v>0</v>
      </c>
      <c r="BK428" s="34" t="n">
        <f aca="false">BK418+BK427</f>
        <v>2.37</v>
      </c>
      <c r="BL428" s="34" t="n">
        <f aca="false">BL418+BL427</f>
        <v>0.3</v>
      </c>
      <c r="BM428" s="34" t="n">
        <f aca="false">BM418+BM427</f>
        <v>0.27</v>
      </c>
      <c r="BN428" s="34" t="n">
        <f aca="false">BN418+BN427</f>
        <v>0</v>
      </c>
      <c r="BO428" s="34" t="n">
        <f aca="false">BO418+BO427</f>
        <v>0.55</v>
      </c>
      <c r="BP428" s="34" t="n">
        <f aca="false">BP418+BP427</f>
        <v>0.7</v>
      </c>
      <c r="BQ428" s="34" t="n">
        <f aca="false">BQ418+BQ427</f>
        <v>17.43</v>
      </c>
      <c r="BR428" s="34" t="n">
        <f aca="false">BR418+BR427</f>
        <v>0</v>
      </c>
      <c r="BS428" s="34" t="n">
        <f aca="false">BS418+BS427</f>
        <v>0</v>
      </c>
      <c r="BT428" s="34" t="n">
        <f aca="false">BT418+BT427</f>
        <v>10.35</v>
      </c>
      <c r="BU428" s="34" t="n">
        <f aca="false">BU418+BU427</f>
        <v>0.4</v>
      </c>
      <c r="BV428" s="34" t="n">
        <f aca="false">BV418+BV427</f>
        <v>0.03</v>
      </c>
      <c r="BW428" s="34" t="n">
        <f aca="false">BW418+BW427</f>
        <v>0</v>
      </c>
      <c r="BX428" s="34" t="n">
        <f aca="false">BX418+BX427</f>
        <v>0</v>
      </c>
      <c r="BY428" s="34" t="n">
        <f aca="false">BY418+BY427</f>
        <v>0</v>
      </c>
      <c r="BZ428" s="34" t="n">
        <f aca="false">BZ418+BZ427</f>
        <v>1298.08</v>
      </c>
      <c r="CB428" s="23" t="n">
        <v>941.73</v>
      </c>
      <c r="CD428" s="23" t="n">
        <v>0</v>
      </c>
      <c r="CE428" s="23" t="n">
        <v>0</v>
      </c>
      <c r="CF428" s="23" t="n">
        <v>0</v>
      </c>
      <c r="CG428" s="23" t="n">
        <v>0</v>
      </c>
      <c r="CH428" s="23" t="n">
        <v>0</v>
      </c>
      <c r="CI428" s="23" t="n">
        <v>0</v>
      </c>
    </row>
    <row r="429" s="13" customFormat="true" ht="15" hidden="false" customHeight="false" outlineLevel="0" collapsed="false">
      <c r="C429" s="18"/>
      <c r="D429" s="18"/>
      <c r="E429" s="18"/>
      <c r="F429" s="18"/>
      <c r="G429" s="18"/>
    </row>
    <row r="430" s="13" customFormat="true" ht="15" hidden="false" customHeight="false" outlineLevel="0" collapsed="false">
      <c r="C430" s="18"/>
      <c r="D430" s="18"/>
      <c r="E430" s="18"/>
      <c r="F430" s="18"/>
      <c r="G430" s="18"/>
    </row>
    <row r="431" s="13" customFormat="true" ht="15" hidden="false" customHeight="false" outlineLevel="0" collapsed="false">
      <c r="C431" s="18"/>
      <c r="D431" s="18"/>
      <c r="E431" s="18"/>
      <c r="F431" s="18"/>
      <c r="G431" s="18"/>
    </row>
    <row r="432" s="23" customFormat="true" ht="14.25" hidden="false" customHeight="false" outlineLevel="0" collapsed="false"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40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/>
      <c r="AL432" s="34"/>
      <c r="AM432" s="34"/>
      <c r="AN432" s="34"/>
      <c r="AO432" s="34"/>
      <c r="AP432" s="34"/>
      <c r="AQ432" s="34"/>
      <c r="AR432" s="34"/>
      <c r="AS432" s="34"/>
      <c r="AT432" s="34"/>
      <c r="AU432" s="34"/>
      <c r="AV432" s="34"/>
      <c r="AW432" s="34"/>
      <c r="AX432" s="34"/>
      <c r="AY432" s="34"/>
      <c r="AZ432" s="34"/>
      <c r="BA432" s="34"/>
      <c r="BB432" s="34"/>
      <c r="BC432" s="34"/>
      <c r="BD432" s="34"/>
      <c r="BE432" s="34"/>
      <c r="BF432" s="34"/>
      <c r="BG432" s="34"/>
      <c r="BH432" s="34"/>
      <c r="BI432" s="34"/>
      <c r="BJ432" s="34"/>
      <c r="BK432" s="34"/>
      <c r="BL432" s="34"/>
      <c r="BM432" s="34"/>
      <c r="BN432" s="34"/>
      <c r="BO432" s="34"/>
      <c r="BP432" s="34"/>
      <c r="BQ432" s="34"/>
      <c r="BR432" s="34"/>
      <c r="BS432" s="34"/>
      <c r="BT432" s="34"/>
      <c r="BU432" s="34"/>
      <c r="BV432" s="34"/>
      <c r="BW432" s="34"/>
      <c r="BX432" s="34"/>
      <c r="BY432" s="34"/>
      <c r="BZ432" s="34"/>
      <c r="CB432" s="23" t="n">
        <f aca="false">$CB$25+$CB$59+$CB$94+$CB$132+$CB$168+$CB$207+$CB$243+$CB$280+$CB$317+$CB$352+$CB$392+$CB$428</f>
        <v>10093.45</v>
      </c>
      <c r="CD432" s="23" t="n">
        <f aca="false">$CD$25+$CD$59+$CD$94+$CD$132+$CD$168+$CD$207+$CD$243+$CD$280+$CD$317+$CD$352+$CD$392+$CD$428</f>
        <v>0</v>
      </c>
      <c r="CE432" s="23" t="n">
        <f aca="false">$CE$25+$CE$59+$CE$94+$CE$132+$CE$168+$CE$207+$CE$243+$CE$280+$CE$317+$CE$352+$CE$392+$CE$428</f>
        <v>0</v>
      </c>
      <c r="CF432" s="23" t="n">
        <f aca="false">$CF$25+$CF$59+$CF$94+$CF$132+$CF$168+$CF$207+$CF$243+$CF$280+$CF$317+$CF$352+$CF$392+$CF$428</f>
        <v>0</v>
      </c>
      <c r="CG432" s="23" t="n">
        <f aca="false">$CG$25+$CG$59+$CG$94+$CG$132+$CG$168+$CG$207+$CG$243+$CG$280+$CG$317+$CG$352+$CG$392+$CG$428</f>
        <v>0</v>
      </c>
      <c r="CH432" s="23" t="n">
        <f aca="false">$CH$25+$CH$59+$CH$94+$CH$132+$CH$168+$CH$207+$CH$243+$CH$280+$CH$317+$CH$352+$CH$392+$CH$428</f>
        <v>0</v>
      </c>
      <c r="CI432" s="23" t="n">
        <f aca="false">$CI$25+$CI$59+$CI$94+$CI$132+$CI$168+$CI$207+$CI$243+$CI$280+$CI$317+$CI$352+$CI$392+$CI$428</f>
        <v>0</v>
      </c>
    </row>
    <row r="433" s="13" customFormat="true" ht="15" hidden="false" customHeight="false" outlineLevel="0" collapsed="false">
      <c r="C433" s="18"/>
      <c r="D433" s="18"/>
      <c r="E433" s="18"/>
      <c r="F433" s="18"/>
      <c r="G433" s="18"/>
    </row>
    <row r="434" s="13" customFormat="true" ht="15" hidden="false" customHeight="false" outlineLevel="0" collapsed="false">
      <c r="C434" s="18"/>
      <c r="D434" s="18"/>
      <c r="E434" s="18"/>
      <c r="F434" s="18"/>
      <c r="G434" s="18"/>
    </row>
    <row r="435" s="13" customFormat="true" ht="15" hidden="false" customHeight="false" outlineLevel="0" collapsed="false">
      <c r="C435" s="18"/>
      <c r="D435" s="18"/>
      <c r="E435" s="18"/>
      <c r="F435" s="18"/>
      <c r="G435" s="18"/>
    </row>
    <row r="436" s="13" customFormat="true" ht="15" hidden="false" customHeight="false" outlineLevel="0" collapsed="false">
      <c r="C436" s="18"/>
      <c r="D436" s="18"/>
      <c r="E436" s="18"/>
      <c r="F436" s="18"/>
      <c r="G436" s="18"/>
    </row>
    <row r="437" s="13" customFormat="true" ht="15" hidden="false" customHeight="false" outlineLevel="0" collapsed="false">
      <c r="C437" s="18"/>
      <c r="D437" s="18"/>
      <c r="E437" s="18"/>
      <c r="F437" s="18"/>
      <c r="G437" s="18"/>
    </row>
    <row r="438" s="13" customFormat="true" ht="15" hidden="false" customHeight="false" outlineLevel="0" collapsed="false">
      <c r="C438" s="18"/>
      <c r="D438" s="18"/>
      <c r="E438" s="18"/>
      <c r="F438" s="18"/>
      <c r="G438" s="18"/>
    </row>
    <row r="439" s="13" customFormat="true" ht="15" hidden="false" customHeight="false" outlineLevel="0" collapsed="false">
      <c r="C439" s="18"/>
      <c r="D439" s="18"/>
      <c r="E439" s="18"/>
      <c r="F439" s="18"/>
      <c r="G439" s="18"/>
    </row>
    <row r="440" s="13" customFormat="true" ht="15" hidden="false" customHeight="false" outlineLevel="0" collapsed="false">
      <c r="C440" s="18"/>
      <c r="D440" s="18"/>
      <c r="E440" s="18"/>
      <c r="F440" s="18"/>
      <c r="G440" s="18"/>
    </row>
    <row r="441" s="13" customFormat="true" ht="15" hidden="false" customHeight="false" outlineLevel="0" collapsed="false">
      <c r="C441" s="18"/>
      <c r="D441" s="18"/>
      <c r="E441" s="18"/>
      <c r="F441" s="18"/>
      <c r="G441" s="18"/>
    </row>
    <row r="442" s="13" customFormat="true" ht="15" hidden="false" customHeight="false" outlineLevel="0" collapsed="false">
      <c r="C442" s="18"/>
      <c r="D442" s="18"/>
      <c r="E442" s="18"/>
      <c r="F442" s="18"/>
      <c r="G442" s="18"/>
    </row>
    <row r="443" s="13" customFormat="true" ht="15" hidden="false" customHeight="false" outlineLevel="0" collapsed="false">
      <c r="C443" s="18"/>
      <c r="D443" s="18"/>
      <c r="E443" s="18"/>
      <c r="F443" s="18"/>
      <c r="G443" s="18"/>
    </row>
    <row r="444" s="13" customFormat="true" ht="15" hidden="false" customHeight="false" outlineLevel="0" collapsed="false">
      <c r="C444" s="18"/>
      <c r="D444" s="18"/>
      <c r="E444" s="18"/>
      <c r="F444" s="18"/>
      <c r="G444" s="18"/>
    </row>
    <row r="445" s="13" customFormat="true" ht="15" hidden="false" customHeight="false" outlineLevel="0" collapsed="false">
      <c r="C445" s="18"/>
      <c r="D445" s="18"/>
      <c r="E445" s="18"/>
      <c r="F445" s="18"/>
      <c r="G445" s="18"/>
      <c r="AG445" s="13" t="n">
        <v>12</v>
      </c>
    </row>
    <row r="446" s="13" customFormat="true" ht="15" hidden="false" customHeight="false" outlineLevel="0" collapsed="false">
      <c r="C446" s="18"/>
      <c r="D446" s="18"/>
      <c r="E446" s="18"/>
      <c r="F446" s="18"/>
      <c r="G446" s="18"/>
    </row>
    <row r="447" s="13" customFormat="true" ht="15" hidden="false" customHeight="false" outlineLevel="0" collapsed="false">
      <c r="C447" s="18"/>
      <c r="D447" s="18"/>
      <c r="E447" s="18"/>
      <c r="F447" s="18"/>
      <c r="G447" s="18"/>
    </row>
    <row r="448" s="13" customFormat="true" ht="15" hidden="false" customHeight="false" outlineLevel="0" collapsed="false">
      <c r="C448" s="18"/>
      <c r="D448" s="18"/>
      <c r="E448" s="18"/>
      <c r="F448" s="18"/>
      <c r="G448" s="18"/>
    </row>
    <row r="449" s="13" customFormat="true" ht="15" hidden="false" customHeight="false" outlineLevel="0" collapsed="false">
      <c r="C449" s="18"/>
      <c r="D449" s="18"/>
      <c r="E449" s="18"/>
      <c r="F449" s="18"/>
      <c r="G449" s="18"/>
    </row>
    <row r="450" s="13" customFormat="true" ht="15" hidden="false" customHeight="false" outlineLevel="0" collapsed="false">
      <c r="C450" s="18"/>
      <c r="D450" s="18"/>
      <c r="E450" s="18"/>
      <c r="F450" s="18"/>
      <c r="G450" s="18"/>
    </row>
    <row r="451" s="13" customFormat="true" ht="15" hidden="false" customHeight="false" outlineLevel="0" collapsed="false">
      <c r="C451" s="18"/>
      <c r="D451" s="18"/>
      <c r="E451" s="18"/>
      <c r="F451" s="18"/>
      <c r="G451" s="18"/>
    </row>
    <row r="452" s="13" customFormat="true" ht="15" hidden="false" customHeight="false" outlineLevel="0" collapsed="false">
      <c r="C452" s="18"/>
      <c r="D452" s="18"/>
      <c r="E452" s="18"/>
      <c r="F452" s="18"/>
      <c r="G452" s="18"/>
    </row>
    <row r="453" s="13" customFormat="true" ht="15" hidden="false" customHeight="false" outlineLevel="0" collapsed="false">
      <c r="C453" s="18"/>
      <c r="D453" s="18"/>
      <c r="E453" s="18"/>
      <c r="F453" s="18"/>
      <c r="G453" s="18"/>
    </row>
    <row r="454" s="13" customFormat="true" ht="15" hidden="false" customHeight="false" outlineLevel="0" collapsed="false">
      <c r="C454" s="18"/>
      <c r="D454" s="18"/>
      <c r="E454" s="18"/>
      <c r="F454" s="18"/>
      <c r="G454" s="18"/>
    </row>
    <row r="455" s="13" customFormat="true" ht="15" hidden="false" customHeight="false" outlineLevel="0" collapsed="false">
      <c r="C455" s="18"/>
      <c r="D455" s="18"/>
      <c r="E455" s="18"/>
      <c r="F455" s="18"/>
      <c r="G455" s="18"/>
    </row>
    <row r="456" s="13" customFormat="true" ht="15" hidden="false" customHeight="false" outlineLevel="0" collapsed="false">
      <c r="C456" s="18"/>
      <c r="D456" s="18"/>
      <c r="E456" s="18"/>
      <c r="F456" s="18"/>
      <c r="G456" s="18"/>
    </row>
    <row r="457" s="13" customFormat="true" ht="15" hidden="false" customHeight="false" outlineLevel="0" collapsed="false">
      <c r="C457" s="18"/>
      <c r="D457" s="18"/>
      <c r="E457" s="18"/>
      <c r="F457" s="18"/>
      <c r="G457" s="18"/>
    </row>
    <row r="458" s="13" customFormat="true" ht="15" hidden="false" customHeight="false" outlineLevel="0" collapsed="false">
      <c r="C458" s="18"/>
      <c r="D458" s="18"/>
      <c r="E458" s="18"/>
      <c r="F458" s="18"/>
      <c r="G458" s="18"/>
    </row>
    <row r="459" s="13" customFormat="true" ht="15" hidden="false" customHeight="false" outlineLevel="0" collapsed="false">
      <c r="C459" s="18"/>
      <c r="D459" s="18"/>
      <c r="E459" s="18"/>
      <c r="F459" s="18"/>
      <c r="G459" s="18"/>
    </row>
    <row r="460" s="13" customFormat="true" ht="15" hidden="false" customHeight="false" outlineLevel="0" collapsed="false">
      <c r="C460" s="18"/>
      <c r="D460" s="18"/>
      <c r="E460" s="18"/>
      <c r="F460" s="18"/>
      <c r="G460" s="18"/>
    </row>
    <row r="461" s="13" customFormat="true" ht="15" hidden="false" customHeight="false" outlineLevel="0" collapsed="false">
      <c r="C461" s="18"/>
      <c r="D461" s="18"/>
      <c r="E461" s="18"/>
      <c r="F461" s="18"/>
      <c r="G461" s="18"/>
    </row>
    <row r="462" s="13" customFormat="true" ht="15" hidden="false" customHeight="false" outlineLevel="0" collapsed="false">
      <c r="C462" s="18"/>
      <c r="D462" s="18"/>
      <c r="E462" s="18"/>
      <c r="F462" s="18"/>
      <c r="G462" s="18"/>
    </row>
    <row r="463" s="13" customFormat="true" ht="15" hidden="false" customHeight="false" outlineLevel="0" collapsed="false">
      <c r="C463" s="18"/>
      <c r="D463" s="18"/>
      <c r="E463" s="18"/>
      <c r="F463" s="18"/>
      <c r="G463" s="18"/>
    </row>
    <row r="464" s="13" customFormat="true" ht="15" hidden="false" customHeight="false" outlineLevel="0" collapsed="false">
      <c r="C464" s="18"/>
      <c r="D464" s="18"/>
      <c r="E464" s="18"/>
      <c r="F464" s="18"/>
      <c r="G464" s="18"/>
    </row>
    <row r="465" s="13" customFormat="true" ht="15" hidden="false" customHeight="false" outlineLevel="0" collapsed="false">
      <c r="C465" s="18"/>
      <c r="D465" s="18"/>
      <c r="E465" s="18"/>
      <c r="F465" s="18"/>
      <c r="G465" s="18"/>
    </row>
    <row r="466" s="13" customFormat="true" ht="15" hidden="false" customHeight="false" outlineLevel="0" collapsed="false">
      <c r="C466" s="18"/>
      <c r="D466" s="18"/>
      <c r="E466" s="18"/>
      <c r="F466" s="18"/>
      <c r="G466" s="18"/>
    </row>
    <row r="467" s="13" customFormat="true" ht="15" hidden="false" customHeight="false" outlineLevel="0" collapsed="false">
      <c r="C467" s="18"/>
      <c r="D467" s="18"/>
      <c r="E467" s="18"/>
      <c r="F467" s="18"/>
      <c r="G467" s="18"/>
    </row>
    <row r="468" s="13" customFormat="true" ht="15" hidden="false" customHeight="false" outlineLevel="0" collapsed="false">
      <c r="C468" s="18"/>
      <c r="D468" s="18"/>
      <c r="E468" s="18"/>
      <c r="F468" s="18"/>
      <c r="G468" s="18"/>
    </row>
    <row r="469" s="13" customFormat="true" ht="15" hidden="false" customHeight="false" outlineLevel="0" collapsed="false">
      <c r="C469" s="18"/>
      <c r="D469" s="18"/>
      <c r="E469" s="18"/>
      <c r="F469" s="18"/>
      <c r="G469" s="18"/>
    </row>
    <row r="470" s="13" customFormat="true" ht="15" hidden="false" customHeight="false" outlineLevel="0" collapsed="false">
      <c r="C470" s="18"/>
      <c r="D470" s="18"/>
      <c r="E470" s="18"/>
      <c r="F470" s="18"/>
      <c r="G470" s="18"/>
    </row>
    <row r="471" s="13" customFormat="true" ht="15" hidden="false" customHeight="false" outlineLevel="0" collapsed="false">
      <c r="C471" s="18"/>
      <c r="D471" s="18"/>
      <c r="E471" s="18"/>
      <c r="F471" s="18"/>
      <c r="G471" s="18"/>
    </row>
    <row r="472" s="13" customFormat="true" ht="15" hidden="false" customHeight="false" outlineLevel="0" collapsed="false">
      <c r="C472" s="18"/>
      <c r="D472" s="18"/>
      <c r="E472" s="18"/>
      <c r="F472" s="18"/>
      <c r="G472" s="18"/>
    </row>
    <row r="473" s="13" customFormat="true" ht="15" hidden="false" customHeight="false" outlineLevel="0" collapsed="false">
      <c r="C473" s="18"/>
      <c r="D473" s="18"/>
      <c r="E473" s="18"/>
      <c r="F473" s="18"/>
      <c r="G473" s="18"/>
    </row>
    <row r="474" s="13" customFormat="true" ht="15" hidden="false" customHeight="false" outlineLevel="0" collapsed="false">
      <c r="C474" s="18"/>
      <c r="D474" s="18"/>
      <c r="E474" s="18"/>
      <c r="F474" s="18"/>
      <c r="G474" s="18"/>
    </row>
    <row r="475" s="13" customFormat="true" ht="15" hidden="false" customHeight="false" outlineLevel="0" collapsed="false">
      <c r="C475" s="18"/>
      <c r="D475" s="18"/>
      <c r="E475" s="18"/>
      <c r="F475" s="18"/>
      <c r="G475" s="18"/>
    </row>
    <row r="476" s="13" customFormat="true" ht="15" hidden="false" customHeight="false" outlineLevel="0" collapsed="false">
      <c r="C476" s="18"/>
      <c r="D476" s="18"/>
      <c r="E476" s="18"/>
      <c r="F476" s="18"/>
      <c r="G476" s="18"/>
    </row>
    <row r="477" s="13" customFormat="true" ht="15" hidden="false" customHeight="false" outlineLevel="0" collapsed="false">
      <c r="C477" s="18"/>
      <c r="D477" s="18"/>
      <c r="E477" s="18"/>
      <c r="F477" s="18"/>
      <c r="G477" s="18"/>
    </row>
    <row r="478" s="13" customFormat="true" ht="15" hidden="false" customHeight="false" outlineLevel="0" collapsed="false">
      <c r="C478" s="18"/>
      <c r="D478" s="18"/>
      <c r="E478" s="18"/>
      <c r="F478" s="18"/>
      <c r="G478" s="18"/>
    </row>
    <row r="479" s="13" customFormat="true" ht="15" hidden="false" customHeight="false" outlineLevel="0" collapsed="false">
      <c r="C479" s="18"/>
      <c r="D479" s="18"/>
      <c r="E479" s="18"/>
      <c r="F479" s="18"/>
      <c r="G479" s="18"/>
    </row>
    <row r="480" s="13" customFormat="true" ht="15" hidden="false" customHeight="false" outlineLevel="0" collapsed="false">
      <c r="C480" s="18"/>
      <c r="D480" s="18"/>
      <c r="E480" s="18"/>
      <c r="F480" s="18"/>
      <c r="G480" s="18"/>
    </row>
    <row r="481" s="13" customFormat="true" ht="15" hidden="false" customHeight="false" outlineLevel="0" collapsed="false">
      <c r="C481" s="18"/>
      <c r="D481" s="18"/>
      <c r="E481" s="18"/>
      <c r="F481" s="18"/>
      <c r="G481" s="18"/>
    </row>
    <row r="482" s="13" customFormat="true" ht="15" hidden="false" customHeight="false" outlineLevel="0" collapsed="false">
      <c r="C482" s="18"/>
      <c r="D482" s="18"/>
      <c r="E482" s="18"/>
      <c r="F482" s="18"/>
      <c r="G482" s="18"/>
    </row>
    <row r="483" s="13" customFormat="true" ht="15" hidden="false" customHeight="false" outlineLevel="0" collapsed="false">
      <c r="C483" s="18"/>
      <c r="D483" s="18"/>
      <c r="E483" s="18"/>
      <c r="F483" s="18"/>
      <c r="G483" s="18"/>
    </row>
    <row r="484" s="13" customFormat="true" ht="15" hidden="false" customHeight="false" outlineLevel="0" collapsed="false">
      <c r="C484" s="18"/>
      <c r="D484" s="18"/>
      <c r="E484" s="18"/>
      <c r="F484" s="18"/>
      <c r="G484" s="18"/>
    </row>
    <row r="485" s="13" customFormat="true" ht="15" hidden="false" customHeight="false" outlineLevel="0" collapsed="false">
      <c r="C485" s="18"/>
      <c r="D485" s="18"/>
      <c r="E485" s="18"/>
      <c r="F485" s="18"/>
      <c r="G485" s="18"/>
    </row>
    <row r="486" s="13" customFormat="true" ht="15" hidden="false" customHeight="false" outlineLevel="0" collapsed="false">
      <c r="C486" s="18"/>
      <c r="D486" s="18"/>
      <c r="E486" s="18"/>
      <c r="F486" s="18"/>
      <c r="G486" s="18"/>
    </row>
    <row r="487" s="13" customFormat="true" ht="15" hidden="false" customHeight="false" outlineLevel="0" collapsed="false">
      <c r="C487" s="18"/>
      <c r="D487" s="18"/>
      <c r="E487" s="18"/>
      <c r="F487" s="18"/>
      <c r="G487" s="18"/>
    </row>
    <row r="488" s="13" customFormat="true" ht="15" hidden="false" customHeight="false" outlineLevel="0" collapsed="false">
      <c r="C488" s="18"/>
      <c r="D488" s="18"/>
      <c r="E488" s="18"/>
      <c r="F488" s="18"/>
      <c r="G488" s="18"/>
    </row>
    <row r="489" s="13" customFormat="true" ht="15" hidden="false" customHeight="false" outlineLevel="0" collapsed="false">
      <c r="C489" s="18"/>
      <c r="D489" s="18"/>
      <c r="E489" s="18"/>
      <c r="F489" s="18"/>
      <c r="G489" s="18"/>
    </row>
    <row r="490" s="13" customFormat="true" ht="15" hidden="false" customHeight="false" outlineLevel="0" collapsed="false">
      <c r="C490" s="18"/>
      <c r="D490" s="18"/>
      <c r="E490" s="18"/>
      <c r="F490" s="18"/>
      <c r="G490" s="18"/>
    </row>
    <row r="491" s="13" customFormat="true" ht="15" hidden="false" customHeight="false" outlineLevel="0" collapsed="false">
      <c r="C491" s="18"/>
      <c r="D491" s="18"/>
      <c r="E491" s="18"/>
      <c r="F491" s="18"/>
      <c r="G491" s="18"/>
    </row>
    <row r="492" s="13" customFormat="true" ht="15" hidden="false" customHeight="false" outlineLevel="0" collapsed="false">
      <c r="C492" s="18"/>
      <c r="D492" s="18"/>
      <c r="E492" s="18"/>
      <c r="F492" s="18"/>
      <c r="G492" s="18"/>
    </row>
    <row r="493" s="13" customFormat="true" ht="15" hidden="false" customHeight="false" outlineLevel="0" collapsed="false">
      <c r="C493" s="18"/>
      <c r="D493" s="18"/>
      <c r="E493" s="18"/>
      <c r="F493" s="18"/>
      <c r="G493" s="18"/>
    </row>
    <row r="494" s="13" customFormat="true" ht="15" hidden="false" customHeight="false" outlineLevel="0" collapsed="false">
      <c r="C494" s="18"/>
      <c r="D494" s="18"/>
      <c r="E494" s="18"/>
      <c r="F494" s="18"/>
      <c r="G494" s="18"/>
    </row>
    <row r="495" s="13" customFormat="true" ht="15" hidden="false" customHeight="false" outlineLevel="0" collapsed="false">
      <c r="C495" s="18"/>
      <c r="D495" s="18"/>
      <c r="E495" s="18"/>
      <c r="F495" s="18"/>
      <c r="G495" s="18"/>
    </row>
    <row r="496" s="13" customFormat="true" ht="15" hidden="false" customHeight="false" outlineLevel="0" collapsed="false">
      <c r="C496" s="18"/>
      <c r="D496" s="18"/>
      <c r="E496" s="18"/>
      <c r="F496" s="18"/>
      <c r="G496" s="18"/>
    </row>
    <row r="497" s="13" customFormat="true" ht="15" hidden="false" customHeight="false" outlineLevel="0" collapsed="false">
      <c r="C497" s="18"/>
      <c r="D497" s="18"/>
      <c r="E497" s="18"/>
      <c r="F497" s="18"/>
      <c r="G497" s="18"/>
    </row>
    <row r="498" s="13" customFormat="true" ht="15" hidden="false" customHeight="false" outlineLevel="0" collapsed="false">
      <c r="C498" s="18"/>
      <c r="D498" s="18"/>
      <c r="E498" s="18"/>
      <c r="F498" s="18"/>
      <c r="G498" s="18"/>
    </row>
    <row r="499" s="13" customFormat="true" ht="15" hidden="false" customHeight="false" outlineLevel="0" collapsed="false">
      <c r="C499" s="18"/>
      <c r="D499" s="18"/>
      <c r="E499" s="18"/>
      <c r="F499" s="18"/>
      <c r="G499" s="18"/>
    </row>
    <row r="500" s="13" customFormat="true" ht="15" hidden="false" customHeight="false" outlineLevel="0" collapsed="false">
      <c r="C500" s="18"/>
      <c r="D500" s="18"/>
      <c r="E500" s="18"/>
      <c r="F500" s="18"/>
      <c r="G500" s="18"/>
    </row>
    <row r="501" s="13" customFormat="true" ht="15" hidden="false" customHeight="false" outlineLevel="0" collapsed="false">
      <c r="C501" s="18"/>
      <c r="D501" s="18"/>
      <c r="E501" s="18"/>
      <c r="F501" s="18"/>
      <c r="G501" s="18"/>
    </row>
    <row r="502" s="13" customFormat="true" ht="15" hidden="false" customHeight="false" outlineLevel="0" collapsed="false">
      <c r="C502" s="18"/>
      <c r="D502" s="18"/>
      <c r="E502" s="18"/>
      <c r="F502" s="18"/>
      <c r="G502" s="18"/>
    </row>
    <row r="503" s="13" customFormat="true" ht="15" hidden="false" customHeight="false" outlineLevel="0" collapsed="false">
      <c r="C503" s="18"/>
      <c r="D503" s="18"/>
      <c r="E503" s="18"/>
      <c r="F503" s="18"/>
      <c r="G503" s="18"/>
    </row>
    <row r="504" s="13" customFormat="true" ht="15" hidden="false" customHeight="false" outlineLevel="0" collapsed="false">
      <c r="C504" s="18"/>
      <c r="D504" s="18"/>
      <c r="E504" s="18"/>
      <c r="F504" s="18"/>
      <c r="G504" s="18"/>
    </row>
    <row r="505" s="13" customFormat="true" ht="15" hidden="false" customHeight="false" outlineLevel="0" collapsed="false">
      <c r="C505" s="18"/>
      <c r="D505" s="18"/>
      <c r="E505" s="18"/>
      <c r="F505" s="18"/>
      <c r="G505" s="18"/>
    </row>
    <row r="506" s="13" customFormat="true" ht="15" hidden="false" customHeight="false" outlineLevel="0" collapsed="false">
      <c r="C506" s="18"/>
      <c r="D506" s="18"/>
      <c r="E506" s="18"/>
      <c r="F506" s="18"/>
      <c r="G506" s="18"/>
    </row>
    <row r="507" s="13" customFormat="true" ht="15" hidden="false" customHeight="false" outlineLevel="0" collapsed="false">
      <c r="C507" s="18"/>
      <c r="D507" s="18"/>
      <c r="E507" s="18"/>
      <c r="F507" s="18"/>
      <c r="G507" s="18"/>
    </row>
    <row r="508" s="13" customFormat="true" ht="15" hidden="false" customHeight="false" outlineLevel="0" collapsed="false">
      <c r="C508" s="18"/>
      <c r="D508" s="18"/>
      <c r="E508" s="18"/>
      <c r="F508" s="18"/>
      <c r="G508" s="18"/>
    </row>
    <row r="509" s="13" customFormat="true" ht="15" hidden="false" customHeight="false" outlineLevel="0" collapsed="false">
      <c r="C509" s="18"/>
      <c r="D509" s="18"/>
      <c r="E509" s="18"/>
      <c r="F509" s="18"/>
      <c r="G509" s="18"/>
    </row>
    <row r="510" s="13" customFormat="true" ht="15" hidden="false" customHeight="false" outlineLevel="0" collapsed="false">
      <c r="C510" s="18"/>
      <c r="D510" s="18"/>
      <c r="E510" s="18"/>
      <c r="F510" s="18"/>
      <c r="G510" s="18"/>
    </row>
    <row r="511" customFormat="false" ht="15.75" hidden="false" customHeight="false" outlineLevel="0" collapsed="false">
      <c r="C511" s="37"/>
      <c r="D511" s="37"/>
      <c r="E511" s="37"/>
      <c r="F511" s="37"/>
      <c r="G511" s="37"/>
    </row>
    <row r="512" customFormat="false" ht="15.75" hidden="false" customHeight="false" outlineLevel="0" collapsed="false">
      <c r="C512" s="37"/>
      <c r="D512" s="37"/>
      <c r="E512" s="37"/>
      <c r="F512" s="37"/>
      <c r="G512" s="37"/>
    </row>
    <row r="513" customFormat="false" ht="15.75" hidden="false" customHeight="false" outlineLevel="0" collapsed="false">
      <c r="C513" s="37"/>
      <c r="D513" s="37"/>
      <c r="E513" s="37"/>
      <c r="F513" s="37"/>
      <c r="G513" s="37"/>
    </row>
    <row r="514" customFormat="false" ht="15.75" hidden="false" customHeight="false" outlineLevel="0" collapsed="false">
      <c r="C514" s="37"/>
      <c r="D514" s="37"/>
      <c r="E514" s="37"/>
      <c r="F514" s="37"/>
      <c r="G514" s="37"/>
    </row>
    <row r="515" customFormat="false" ht="15.75" hidden="false" customHeight="false" outlineLevel="0" collapsed="false">
      <c r="C515" s="37"/>
      <c r="D515" s="37"/>
      <c r="E515" s="37"/>
      <c r="F515" s="37"/>
      <c r="G515" s="37"/>
    </row>
    <row r="516" customFormat="false" ht="15.75" hidden="false" customHeight="false" outlineLevel="0" collapsed="false">
      <c r="C516" s="37"/>
      <c r="D516" s="37"/>
      <c r="E516" s="37"/>
      <c r="F516" s="37"/>
      <c r="G516" s="37"/>
    </row>
    <row r="517" customFormat="false" ht="15.75" hidden="false" customHeight="false" outlineLevel="0" collapsed="false">
      <c r="C517" s="37"/>
      <c r="D517" s="37"/>
      <c r="E517" s="37"/>
      <c r="F517" s="37"/>
      <c r="G517" s="37"/>
    </row>
    <row r="518" customFormat="false" ht="15.75" hidden="false" customHeight="false" outlineLevel="0" collapsed="false">
      <c r="C518" s="37"/>
      <c r="D518" s="37"/>
      <c r="E518" s="37"/>
      <c r="F518" s="37"/>
      <c r="G518" s="37"/>
    </row>
    <row r="519" customFormat="false" ht="15.75" hidden="false" customHeight="false" outlineLevel="0" collapsed="false">
      <c r="C519" s="37"/>
      <c r="D519" s="37"/>
      <c r="E519" s="37"/>
      <c r="F519" s="37"/>
      <c r="G519" s="37"/>
    </row>
    <row r="520" customFormat="false" ht="15.75" hidden="false" customHeight="false" outlineLevel="0" collapsed="false">
      <c r="C520" s="37"/>
      <c r="D520" s="37"/>
      <c r="E520" s="37"/>
      <c r="F520" s="37"/>
      <c r="G520" s="37"/>
    </row>
    <row r="521" customFormat="false" ht="15.75" hidden="false" customHeight="false" outlineLevel="0" collapsed="false">
      <c r="C521" s="37"/>
      <c r="D521" s="37"/>
      <c r="E521" s="37"/>
      <c r="F521" s="37"/>
      <c r="G521" s="37"/>
    </row>
    <row r="522" customFormat="false" ht="15.75" hidden="false" customHeight="false" outlineLevel="0" collapsed="false">
      <c r="C522" s="37"/>
      <c r="D522" s="37"/>
      <c r="E522" s="37"/>
      <c r="F522" s="37"/>
      <c r="G522" s="37"/>
    </row>
    <row r="523" customFormat="false" ht="15.75" hidden="false" customHeight="false" outlineLevel="0" collapsed="false">
      <c r="C523" s="37"/>
      <c r="D523" s="37"/>
      <c r="E523" s="37"/>
      <c r="F523" s="37"/>
      <c r="G523" s="37"/>
    </row>
    <row r="524" customFormat="false" ht="15.75" hidden="false" customHeight="false" outlineLevel="0" collapsed="false">
      <c r="C524" s="37"/>
      <c r="D524" s="37"/>
      <c r="E524" s="37"/>
      <c r="F524" s="37"/>
      <c r="G524" s="37"/>
    </row>
    <row r="525" customFormat="false" ht="15.75" hidden="false" customHeight="false" outlineLevel="0" collapsed="false">
      <c r="C525" s="37"/>
      <c r="D525" s="37"/>
      <c r="E525" s="37"/>
      <c r="F525" s="37"/>
      <c r="G525" s="37"/>
    </row>
    <row r="526" customFormat="false" ht="15.75" hidden="false" customHeight="false" outlineLevel="0" collapsed="false">
      <c r="C526" s="37"/>
      <c r="D526" s="37"/>
      <c r="E526" s="37"/>
      <c r="F526" s="37"/>
      <c r="G526" s="37"/>
    </row>
    <row r="527" customFormat="false" ht="15.75" hidden="false" customHeight="false" outlineLevel="0" collapsed="false">
      <c r="C527" s="37"/>
      <c r="D527" s="37"/>
      <c r="E527" s="37"/>
      <c r="F527" s="37"/>
      <c r="G527" s="37"/>
    </row>
    <row r="528" customFormat="false" ht="15.75" hidden="false" customHeight="false" outlineLevel="0" collapsed="false">
      <c r="C528" s="37"/>
      <c r="D528" s="37"/>
      <c r="E528" s="37"/>
      <c r="F528" s="37"/>
      <c r="G528" s="37"/>
    </row>
    <row r="529" customFormat="false" ht="15.75" hidden="false" customHeight="false" outlineLevel="0" collapsed="false">
      <c r="C529" s="37"/>
      <c r="D529" s="37"/>
      <c r="E529" s="37"/>
      <c r="F529" s="37"/>
      <c r="G529" s="37"/>
    </row>
    <row r="530" customFormat="false" ht="15.75" hidden="false" customHeight="false" outlineLevel="0" collapsed="false">
      <c r="C530" s="37"/>
      <c r="D530" s="37"/>
      <c r="E530" s="37"/>
      <c r="F530" s="37"/>
      <c r="G530" s="37"/>
    </row>
    <row r="531" customFormat="false" ht="15.75" hidden="false" customHeight="false" outlineLevel="0" collapsed="false">
      <c r="C531" s="37"/>
      <c r="D531" s="37"/>
      <c r="E531" s="37"/>
      <c r="F531" s="37"/>
      <c r="G531" s="37"/>
    </row>
    <row r="532" customFormat="false" ht="15.75" hidden="false" customHeight="false" outlineLevel="0" collapsed="false">
      <c r="C532" s="37"/>
      <c r="D532" s="37"/>
      <c r="E532" s="37"/>
      <c r="F532" s="37"/>
      <c r="G532" s="37"/>
    </row>
    <row r="533" customFormat="false" ht="15.75" hidden="false" customHeight="false" outlineLevel="0" collapsed="false">
      <c r="C533" s="37"/>
      <c r="D533" s="37"/>
      <c r="E533" s="37"/>
      <c r="F533" s="37"/>
      <c r="G533" s="37"/>
    </row>
    <row r="534" customFormat="false" ht="15.75" hidden="false" customHeight="false" outlineLevel="0" collapsed="false">
      <c r="C534" s="37"/>
      <c r="D534" s="37"/>
      <c r="E534" s="37"/>
      <c r="F534" s="37"/>
      <c r="G534" s="37"/>
    </row>
    <row r="535" customFormat="false" ht="15.75" hidden="false" customHeight="false" outlineLevel="0" collapsed="false">
      <c r="C535" s="37"/>
      <c r="D535" s="37"/>
      <c r="E535" s="37"/>
      <c r="F535" s="37"/>
      <c r="G535" s="37"/>
    </row>
    <row r="536" customFormat="false" ht="15.75" hidden="false" customHeight="false" outlineLevel="0" collapsed="false">
      <c r="C536" s="37"/>
      <c r="D536" s="37"/>
      <c r="E536" s="37"/>
      <c r="F536" s="37"/>
      <c r="G536" s="37"/>
    </row>
    <row r="537" customFormat="false" ht="15.75" hidden="false" customHeight="false" outlineLevel="0" collapsed="false">
      <c r="C537" s="37"/>
      <c r="D537" s="37"/>
      <c r="E537" s="37"/>
      <c r="F537" s="37"/>
      <c r="G537" s="37"/>
    </row>
    <row r="538" customFormat="false" ht="15.75" hidden="false" customHeight="false" outlineLevel="0" collapsed="false">
      <c r="C538" s="37"/>
      <c r="D538" s="37"/>
      <c r="E538" s="37"/>
      <c r="F538" s="37"/>
      <c r="G538" s="37"/>
    </row>
    <row r="539" customFormat="false" ht="15.75" hidden="false" customHeight="false" outlineLevel="0" collapsed="false">
      <c r="C539" s="37"/>
      <c r="D539" s="37"/>
      <c r="E539" s="37"/>
      <c r="F539" s="37"/>
      <c r="G539" s="37"/>
    </row>
    <row r="540" customFormat="false" ht="15.75" hidden="false" customHeight="false" outlineLevel="0" collapsed="false">
      <c r="C540" s="37"/>
      <c r="D540" s="37"/>
      <c r="E540" s="37"/>
      <c r="F540" s="37"/>
      <c r="G540" s="37"/>
    </row>
    <row r="541" customFormat="false" ht="15.75" hidden="false" customHeight="false" outlineLevel="0" collapsed="false">
      <c r="C541" s="37"/>
      <c r="D541" s="37"/>
      <c r="E541" s="37"/>
      <c r="F541" s="37"/>
      <c r="G541" s="37"/>
    </row>
    <row r="542" customFormat="false" ht="15.75" hidden="false" customHeight="false" outlineLevel="0" collapsed="false">
      <c r="C542" s="37"/>
      <c r="D542" s="37"/>
      <c r="E542" s="37"/>
      <c r="F542" s="37"/>
      <c r="G542" s="37"/>
    </row>
    <row r="543" customFormat="false" ht="15.75" hidden="false" customHeight="false" outlineLevel="0" collapsed="false">
      <c r="C543" s="37"/>
      <c r="D543" s="37"/>
      <c r="E543" s="37"/>
      <c r="F543" s="37"/>
      <c r="G543" s="37"/>
    </row>
    <row r="544" customFormat="false" ht="15.75" hidden="false" customHeight="false" outlineLevel="0" collapsed="false">
      <c r="C544" s="37"/>
      <c r="D544" s="37"/>
      <c r="E544" s="37"/>
      <c r="F544" s="37"/>
      <c r="G544" s="37"/>
    </row>
    <row r="545" customFormat="false" ht="15.75" hidden="false" customHeight="false" outlineLevel="0" collapsed="false">
      <c r="C545" s="37"/>
      <c r="D545" s="37"/>
      <c r="E545" s="37"/>
      <c r="F545" s="37"/>
      <c r="G545" s="37"/>
    </row>
    <row r="546" customFormat="false" ht="15.75" hidden="false" customHeight="false" outlineLevel="0" collapsed="false">
      <c r="C546" s="37"/>
      <c r="D546" s="37"/>
      <c r="E546" s="37"/>
      <c r="F546" s="37"/>
      <c r="G546" s="37"/>
    </row>
    <row r="547" customFormat="false" ht="15.75" hidden="false" customHeight="false" outlineLevel="0" collapsed="false">
      <c r="C547" s="37"/>
      <c r="D547" s="37"/>
      <c r="E547" s="37"/>
      <c r="F547" s="37"/>
      <c r="G547" s="37"/>
    </row>
    <row r="548" customFormat="false" ht="15.75" hidden="false" customHeight="false" outlineLevel="0" collapsed="false">
      <c r="C548" s="37"/>
      <c r="D548" s="37"/>
      <c r="E548" s="37"/>
      <c r="F548" s="37"/>
      <c r="G548" s="37"/>
    </row>
    <row r="549" customFormat="false" ht="15.75" hidden="false" customHeight="false" outlineLevel="0" collapsed="false">
      <c r="C549" s="37"/>
      <c r="D549" s="37"/>
      <c r="E549" s="37"/>
      <c r="F549" s="37"/>
      <c r="G549" s="37"/>
    </row>
    <row r="550" customFormat="false" ht="15.75" hidden="false" customHeight="false" outlineLevel="0" collapsed="false">
      <c r="C550" s="37"/>
      <c r="D550" s="37"/>
      <c r="E550" s="37"/>
      <c r="F550" s="37"/>
      <c r="G550" s="37"/>
    </row>
    <row r="551" customFormat="false" ht="15.75" hidden="false" customHeight="false" outlineLevel="0" collapsed="false">
      <c r="C551" s="37"/>
      <c r="D551" s="37"/>
      <c r="E551" s="37"/>
      <c r="F551" s="37"/>
      <c r="G551" s="37"/>
    </row>
    <row r="552" customFormat="false" ht="15.75" hidden="false" customHeight="false" outlineLevel="0" collapsed="false">
      <c r="C552" s="37"/>
      <c r="D552" s="37"/>
      <c r="E552" s="37"/>
      <c r="F552" s="37"/>
      <c r="G552" s="37"/>
    </row>
    <row r="553" customFormat="false" ht="15.75" hidden="false" customHeight="false" outlineLevel="0" collapsed="false">
      <c r="C553" s="37"/>
      <c r="D553" s="37"/>
      <c r="E553" s="37"/>
      <c r="F553" s="37"/>
      <c r="G553" s="37"/>
    </row>
    <row r="554" customFormat="false" ht="15.75" hidden="false" customHeight="false" outlineLevel="0" collapsed="false">
      <c r="C554" s="37"/>
      <c r="D554" s="37"/>
      <c r="E554" s="37"/>
      <c r="F554" s="37"/>
      <c r="G554" s="37"/>
    </row>
    <row r="555" customFormat="false" ht="15.75" hidden="false" customHeight="false" outlineLevel="0" collapsed="false">
      <c r="C555" s="37"/>
      <c r="D555" s="37"/>
      <c r="E555" s="37"/>
      <c r="F555" s="37"/>
      <c r="G555" s="37"/>
    </row>
    <row r="556" customFormat="false" ht="15.75" hidden="false" customHeight="false" outlineLevel="0" collapsed="false">
      <c r="C556" s="37"/>
      <c r="D556" s="37"/>
      <c r="E556" s="37"/>
      <c r="F556" s="37"/>
      <c r="G556" s="37"/>
    </row>
    <row r="557" customFormat="false" ht="15.75" hidden="false" customHeight="false" outlineLevel="0" collapsed="false">
      <c r="C557" s="37"/>
      <c r="D557" s="37"/>
      <c r="E557" s="37"/>
      <c r="F557" s="37"/>
      <c r="G557" s="37"/>
    </row>
    <row r="558" customFormat="false" ht="15.75" hidden="false" customHeight="false" outlineLevel="0" collapsed="false">
      <c r="C558" s="37"/>
      <c r="D558" s="37"/>
      <c r="E558" s="37"/>
      <c r="F558" s="37"/>
      <c r="G558" s="37"/>
    </row>
    <row r="559" customFormat="false" ht="15.75" hidden="false" customHeight="false" outlineLevel="0" collapsed="false">
      <c r="C559" s="37"/>
      <c r="D559" s="37"/>
      <c r="E559" s="37"/>
      <c r="F559" s="37"/>
      <c r="G559" s="37"/>
    </row>
    <row r="560" customFormat="false" ht="15.75" hidden="false" customHeight="false" outlineLevel="0" collapsed="false">
      <c r="C560" s="37"/>
      <c r="D560" s="37"/>
      <c r="E560" s="37"/>
      <c r="F560" s="37"/>
      <c r="G560" s="37"/>
    </row>
    <row r="561" customFormat="false" ht="15.75" hidden="false" customHeight="false" outlineLevel="0" collapsed="false">
      <c r="C561" s="37"/>
      <c r="D561" s="37"/>
      <c r="E561" s="37"/>
      <c r="F561" s="37"/>
      <c r="G561" s="37"/>
    </row>
    <row r="562" customFormat="false" ht="15.75" hidden="false" customHeight="false" outlineLevel="0" collapsed="false">
      <c r="C562" s="37"/>
      <c r="D562" s="37"/>
      <c r="E562" s="37"/>
      <c r="F562" s="37"/>
      <c r="G562" s="37"/>
    </row>
    <row r="563" customFormat="false" ht="15.75" hidden="false" customHeight="false" outlineLevel="0" collapsed="false">
      <c r="C563" s="37"/>
      <c r="D563" s="37"/>
      <c r="E563" s="37"/>
      <c r="F563" s="37"/>
      <c r="G563" s="37"/>
    </row>
    <row r="564" customFormat="false" ht="15.75" hidden="false" customHeight="false" outlineLevel="0" collapsed="false">
      <c r="C564" s="37"/>
      <c r="D564" s="37"/>
      <c r="E564" s="37"/>
      <c r="F564" s="37"/>
      <c r="G564" s="37"/>
    </row>
    <row r="565" customFormat="false" ht="15.75" hidden="false" customHeight="false" outlineLevel="0" collapsed="false">
      <c r="C565" s="37"/>
      <c r="D565" s="37"/>
      <c r="E565" s="37"/>
      <c r="F565" s="37"/>
      <c r="G565" s="37"/>
    </row>
    <row r="566" customFormat="false" ht="15.75" hidden="false" customHeight="false" outlineLevel="0" collapsed="false">
      <c r="C566" s="37"/>
      <c r="D566" s="37"/>
      <c r="E566" s="37"/>
      <c r="F566" s="37"/>
      <c r="G566" s="37"/>
    </row>
    <row r="567" customFormat="false" ht="15.75" hidden="false" customHeight="false" outlineLevel="0" collapsed="false">
      <c r="C567" s="37"/>
      <c r="D567" s="37"/>
      <c r="E567" s="37"/>
      <c r="F567" s="37"/>
      <c r="G567" s="37"/>
    </row>
    <row r="568" customFormat="false" ht="15.75" hidden="false" customHeight="false" outlineLevel="0" collapsed="false">
      <c r="C568" s="37"/>
      <c r="D568" s="37"/>
      <c r="E568" s="37"/>
      <c r="F568" s="37"/>
      <c r="G568" s="37"/>
    </row>
    <row r="569" customFormat="false" ht="15.75" hidden="false" customHeight="false" outlineLevel="0" collapsed="false">
      <c r="C569" s="37"/>
      <c r="D569" s="37"/>
      <c r="E569" s="37"/>
      <c r="F569" s="37"/>
      <c r="G569" s="37"/>
    </row>
    <row r="570" customFormat="false" ht="15.75" hidden="false" customHeight="false" outlineLevel="0" collapsed="false">
      <c r="C570" s="37"/>
      <c r="D570" s="37"/>
      <c r="E570" s="37"/>
      <c r="F570" s="37"/>
      <c r="G570" s="37"/>
    </row>
    <row r="571" customFormat="false" ht="15.75" hidden="false" customHeight="false" outlineLevel="0" collapsed="false">
      <c r="C571" s="37"/>
      <c r="D571" s="37"/>
      <c r="E571" s="37"/>
      <c r="F571" s="37"/>
      <c r="G571" s="37"/>
    </row>
    <row r="572" customFormat="false" ht="15.75" hidden="false" customHeight="false" outlineLevel="0" collapsed="false">
      <c r="C572" s="37"/>
      <c r="D572" s="37"/>
      <c r="E572" s="37"/>
      <c r="F572" s="37"/>
      <c r="G572" s="37"/>
    </row>
    <row r="573" customFormat="false" ht="15.75" hidden="false" customHeight="false" outlineLevel="0" collapsed="false">
      <c r="C573" s="37"/>
      <c r="D573" s="37"/>
      <c r="E573" s="37"/>
      <c r="F573" s="37"/>
      <c r="G573" s="37"/>
    </row>
    <row r="574" customFormat="false" ht="15.75" hidden="false" customHeight="false" outlineLevel="0" collapsed="false">
      <c r="C574" s="37"/>
      <c r="D574" s="37"/>
      <c r="E574" s="37"/>
      <c r="F574" s="37"/>
      <c r="G574" s="37"/>
    </row>
    <row r="575" customFormat="false" ht="15.75" hidden="false" customHeight="false" outlineLevel="0" collapsed="false">
      <c r="C575" s="37"/>
      <c r="D575" s="37"/>
      <c r="E575" s="37"/>
      <c r="F575" s="37"/>
      <c r="G575" s="37"/>
    </row>
    <row r="576" customFormat="false" ht="15.75" hidden="false" customHeight="false" outlineLevel="0" collapsed="false">
      <c r="C576" s="37"/>
      <c r="D576" s="37"/>
      <c r="E576" s="37"/>
      <c r="F576" s="37"/>
      <c r="G576" s="37"/>
    </row>
    <row r="577" customFormat="false" ht="15.75" hidden="false" customHeight="false" outlineLevel="0" collapsed="false">
      <c r="C577" s="37"/>
      <c r="D577" s="37"/>
      <c r="E577" s="37"/>
      <c r="F577" s="37"/>
      <c r="G577" s="37"/>
    </row>
    <row r="578" customFormat="false" ht="15.75" hidden="false" customHeight="false" outlineLevel="0" collapsed="false">
      <c r="C578" s="37"/>
      <c r="D578" s="37"/>
      <c r="E578" s="37"/>
      <c r="F578" s="37"/>
      <c r="G578" s="37"/>
    </row>
    <row r="579" customFormat="false" ht="15.75" hidden="false" customHeight="false" outlineLevel="0" collapsed="false">
      <c r="C579" s="37"/>
      <c r="D579" s="37"/>
      <c r="E579" s="37"/>
      <c r="F579" s="37"/>
      <c r="G579" s="37"/>
    </row>
    <row r="580" customFormat="false" ht="15.75" hidden="false" customHeight="false" outlineLevel="0" collapsed="false">
      <c r="C580" s="37"/>
      <c r="D580" s="37"/>
      <c r="E580" s="37"/>
      <c r="F580" s="37"/>
      <c r="G580" s="37"/>
    </row>
    <row r="581" customFormat="false" ht="15.75" hidden="false" customHeight="false" outlineLevel="0" collapsed="false">
      <c r="C581" s="37"/>
      <c r="D581" s="37"/>
      <c r="E581" s="37"/>
      <c r="F581" s="37"/>
      <c r="G581" s="37"/>
    </row>
    <row r="582" customFormat="false" ht="15.75" hidden="false" customHeight="false" outlineLevel="0" collapsed="false">
      <c r="C582" s="37"/>
      <c r="D582" s="37"/>
      <c r="E582" s="37"/>
      <c r="F582" s="37"/>
      <c r="G582" s="37"/>
    </row>
    <row r="583" customFormat="false" ht="15.75" hidden="false" customHeight="false" outlineLevel="0" collapsed="false">
      <c r="C583" s="37"/>
      <c r="D583" s="37"/>
      <c r="E583" s="37"/>
      <c r="F583" s="37"/>
      <c r="G583" s="37"/>
    </row>
    <row r="584" customFormat="false" ht="15.75" hidden="false" customHeight="false" outlineLevel="0" collapsed="false">
      <c r="C584" s="37"/>
      <c r="D584" s="37"/>
      <c r="E584" s="37"/>
      <c r="F584" s="37"/>
      <c r="G584" s="37"/>
    </row>
    <row r="585" customFormat="false" ht="15.75" hidden="false" customHeight="false" outlineLevel="0" collapsed="false">
      <c r="C585" s="37"/>
      <c r="D585" s="37"/>
      <c r="E585" s="37"/>
      <c r="F585" s="37"/>
      <c r="G585" s="37"/>
    </row>
    <row r="586" customFormat="false" ht="15.75" hidden="false" customHeight="false" outlineLevel="0" collapsed="false">
      <c r="C586" s="37"/>
      <c r="D586" s="37"/>
      <c r="E586" s="37"/>
      <c r="F586" s="37"/>
      <c r="G586" s="37"/>
    </row>
    <row r="587" customFormat="false" ht="15.75" hidden="false" customHeight="false" outlineLevel="0" collapsed="false">
      <c r="C587" s="37"/>
      <c r="D587" s="37"/>
      <c r="E587" s="37"/>
      <c r="F587" s="37"/>
      <c r="G587" s="37"/>
    </row>
    <row r="588" customFormat="false" ht="15.75" hidden="false" customHeight="false" outlineLevel="0" collapsed="false">
      <c r="C588" s="37"/>
      <c r="D588" s="37"/>
      <c r="E588" s="37"/>
      <c r="F588" s="37"/>
      <c r="G588" s="37"/>
    </row>
    <row r="589" customFormat="false" ht="15.75" hidden="false" customHeight="false" outlineLevel="0" collapsed="false">
      <c r="C589" s="37"/>
      <c r="D589" s="37"/>
      <c r="E589" s="37"/>
      <c r="F589" s="37"/>
      <c r="G589" s="37"/>
    </row>
    <row r="590" customFormat="false" ht="15.75" hidden="false" customHeight="false" outlineLevel="0" collapsed="false">
      <c r="C590" s="37"/>
      <c r="D590" s="37"/>
      <c r="E590" s="37"/>
      <c r="F590" s="37"/>
      <c r="G590" s="37"/>
    </row>
    <row r="591" customFormat="false" ht="15.75" hidden="false" customHeight="false" outlineLevel="0" collapsed="false">
      <c r="C591" s="37"/>
      <c r="D591" s="37"/>
      <c r="E591" s="37"/>
      <c r="F591" s="37"/>
      <c r="G591" s="37"/>
    </row>
    <row r="592" customFormat="false" ht="15.75" hidden="false" customHeight="false" outlineLevel="0" collapsed="false">
      <c r="C592" s="37"/>
      <c r="D592" s="37"/>
      <c r="E592" s="37"/>
      <c r="F592" s="37"/>
      <c r="G592" s="37"/>
    </row>
    <row r="593" customFormat="false" ht="15.75" hidden="false" customHeight="false" outlineLevel="0" collapsed="false">
      <c r="C593" s="37"/>
      <c r="D593" s="37"/>
      <c r="E593" s="37"/>
      <c r="F593" s="37"/>
      <c r="G593" s="37"/>
    </row>
    <row r="594" customFormat="false" ht="15.75" hidden="false" customHeight="false" outlineLevel="0" collapsed="false">
      <c r="C594" s="37"/>
      <c r="D594" s="37"/>
      <c r="E594" s="37"/>
      <c r="F594" s="37"/>
      <c r="G594" s="37"/>
    </row>
    <row r="595" customFormat="false" ht="15.75" hidden="false" customHeight="false" outlineLevel="0" collapsed="false">
      <c r="C595" s="37"/>
      <c r="D595" s="37"/>
      <c r="E595" s="37"/>
      <c r="F595" s="37"/>
      <c r="G595" s="37"/>
    </row>
    <row r="596" customFormat="false" ht="15.75" hidden="false" customHeight="false" outlineLevel="0" collapsed="false">
      <c r="C596" s="37"/>
      <c r="D596" s="37"/>
      <c r="E596" s="37"/>
      <c r="F596" s="37"/>
      <c r="G596" s="37"/>
    </row>
    <row r="597" customFormat="false" ht="15.75" hidden="false" customHeight="false" outlineLevel="0" collapsed="false">
      <c r="C597" s="37"/>
      <c r="D597" s="37"/>
      <c r="E597" s="37"/>
      <c r="F597" s="37"/>
      <c r="G597" s="37"/>
    </row>
    <row r="598" customFormat="false" ht="15.75" hidden="false" customHeight="false" outlineLevel="0" collapsed="false">
      <c r="C598" s="37"/>
      <c r="D598" s="37"/>
      <c r="E598" s="37"/>
      <c r="F598" s="37"/>
      <c r="G598" s="37"/>
    </row>
    <row r="599" customFormat="false" ht="15.75" hidden="false" customHeight="false" outlineLevel="0" collapsed="false">
      <c r="C599" s="37"/>
      <c r="D599" s="37"/>
      <c r="E599" s="37"/>
      <c r="F599" s="37"/>
      <c r="G599" s="37"/>
    </row>
    <row r="600" customFormat="false" ht="15.75" hidden="false" customHeight="false" outlineLevel="0" collapsed="false">
      <c r="C600" s="37"/>
      <c r="D600" s="37"/>
      <c r="E600" s="37"/>
      <c r="F600" s="37"/>
      <c r="G600" s="37"/>
    </row>
    <row r="601" customFormat="false" ht="15.75" hidden="false" customHeight="false" outlineLevel="0" collapsed="false">
      <c r="C601" s="37"/>
      <c r="D601" s="37"/>
      <c r="E601" s="37"/>
      <c r="F601" s="37"/>
      <c r="G601" s="37"/>
    </row>
    <row r="602" customFormat="false" ht="15.75" hidden="false" customHeight="false" outlineLevel="0" collapsed="false">
      <c r="C602" s="37"/>
      <c r="D602" s="37"/>
      <c r="E602" s="37"/>
      <c r="F602" s="37"/>
      <c r="G602" s="37"/>
    </row>
    <row r="603" customFormat="false" ht="15.75" hidden="false" customHeight="false" outlineLevel="0" collapsed="false">
      <c r="C603" s="37"/>
      <c r="D603" s="37"/>
      <c r="E603" s="37"/>
      <c r="F603" s="37"/>
      <c r="G603" s="37"/>
    </row>
    <row r="604" customFormat="false" ht="15.75" hidden="false" customHeight="false" outlineLevel="0" collapsed="false">
      <c r="C604" s="37"/>
      <c r="D604" s="37"/>
      <c r="E604" s="37"/>
      <c r="F604" s="37"/>
      <c r="G604" s="37"/>
    </row>
    <row r="605" customFormat="false" ht="15.75" hidden="false" customHeight="false" outlineLevel="0" collapsed="false">
      <c r="C605" s="37"/>
      <c r="D605" s="37"/>
      <c r="E605" s="37"/>
      <c r="F605" s="37"/>
      <c r="G605" s="37"/>
    </row>
    <row r="606" customFormat="false" ht="15.75" hidden="false" customHeight="false" outlineLevel="0" collapsed="false">
      <c r="C606" s="37"/>
      <c r="D606" s="37"/>
      <c r="E606" s="37"/>
      <c r="F606" s="37"/>
      <c r="G606" s="37"/>
    </row>
    <row r="607" customFormat="false" ht="15.75" hidden="false" customHeight="false" outlineLevel="0" collapsed="false">
      <c r="C607" s="37"/>
      <c r="D607" s="37"/>
      <c r="E607" s="37"/>
      <c r="F607" s="37"/>
      <c r="G607" s="37"/>
    </row>
    <row r="608" customFormat="false" ht="15.75" hidden="false" customHeight="false" outlineLevel="0" collapsed="false">
      <c r="C608" s="37"/>
      <c r="D608" s="37"/>
      <c r="E608" s="37"/>
      <c r="F608" s="37"/>
      <c r="G608" s="37"/>
    </row>
    <row r="609" customFormat="false" ht="15.75" hidden="false" customHeight="false" outlineLevel="0" collapsed="false">
      <c r="C609" s="37"/>
      <c r="D609" s="37"/>
      <c r="E609" s="37"/>
      <c r="F609" s="37"/>
      <c r="G609" s="37"/>
    </row>
    <row r="610" customFormat="false" ht="15.75" hidden="false" customHeight="false" outlineLevel="0" collapsed="false">
      <c r="C610" s="37"/>
      <c r="D610" s="37"/>
      <c r="E610" s="37"/>
      <c r="F610" s="37"/>
      <c r="G610" s="37"/>
    </row>
    <row r="611" customFormat="false" ht="15.75" hidden="false" customHeight="false" outlineLevel="0" collapsed="false">
      <c r="C611" s="37"/>
      <c r="D611" s="37"/>
      <c r="E611" s="37"/>
      <c r="F611" s="37"/>
      <c r="G611" s="37"/>
    </row>
    <row r="612" customFormat="false" ht="15.75" hidden="false" customHeight="false" outlineLevel="0" collapsed="false">
      <c r="C612" s="37"/>
      <c r="D612" s="37"/>
      <c r="E612" s="37"/>
      <c r="F612" s="37"/>
      <c r="G612" s="37"/>
    </row>
    <row r="613" customFormat="false" ht="15.75" hidden="false" customHeight="false" outlineLevel="0" collapsed="false">
      <c r="C613" s="37"/>
      <c r="D613" s="37"/>
      <c r="E613" s="37"/>
      <c r="F613" s="37"/>
      <c r="G613" s="37"/>
    </row>
    <row r="614" customFormat="false" ht="15.75" hidden="false" customHeight="false" outlineLevel="0" collapsed="false">
      <c r="C614" s="37"/>
      <c r="D614" s="37"/>
      <c r="E614" s="37"/>
      <c r="F614" s="37"/>
      <c r="G614" s="37"/>
    </row>
    <row r="615" customFormat="false" ht="15.75" hidden="false" customHeight="false" outlineLevel="0" collapsed="false">
      <c r="C615" s="37"/>
      <c r="D615" s="37"/>
      <c r="E615" s="37"/>
      <c r="F615" s="37"/>
      <c r="G615" s="37"/>
    </row>
    <row r="616" customFormat="false" ht="15.75" hidden="false" customHeight="false" outlineLevel="0" collapsed="false">
      <c r="C616" s="37"/>
      <c r="D616" s="37"/>
      <c r="E616" s="37"/>
      <c r="F616" s="37"/>
      <c r="G616" s="37"/>
    </row>
    <row r="617" customFormat="false" ht="15.75" hidden="false" customHeight="false" outlineLevel="0" collapsed="false">
      <c r="C617" s="37"/>
      <c r="D617" s="37"/>
      <c r="E617" s="37"/>
      <c r="F617" s="37"/>
      <c r="G617" s="37"/>
    </row>
    <row r="618" customFormat="false" ht="15.75" hidden="false" customHeight="false" outlineLevel="0" collapsed="false">
      <c r="C618" s="37"/>
      <c r="D618" s="37"/>
      <c r="E618" s="37"/>
      <c r="F618" s="37"/>
      <c r="G618" s="37"/>
    </row>
    <row r="619" customFormat="false" ht="15.75" hidden="false" customHeight="false" outlineLevel="0" collapsed="false">
      <c r="C619" s="37"/>
      <c r="D619" s="37"/>
      <c r="E619" s="37"/>
      <c r="F619" s="37"/>
      <c r="G619" s="37"/>
    </row>
    <row r="620" customFormat="false" ht="15.75" hidden="false" customHeight="false" outlineLevel="0" collapsed="false">
      <c r="C620" s="37"/>
      <c r="D620" s="37"/>
      <c r="E620" s="37"/>
      <c r="F620" s="37"/>
      <c r="G620" s="37"/>
    </row>
    <row r="621" customFormat="false" ht="15.75" hidden="false" customHeight="false" outlineLevel="0" collapsed="false">
      <c r="C621" s="37"/>
      <c r="D621" s="37"/>
      <c r="E621" s="37"/>
      <c r="F621" s="37"/>
      <c r="G621" s="37"/>
    </row>
    <row r="622" customFormat="false" ht="15.75" hidden="false" customHeight="false" outlineLevel="0" collapsed="false">
      <c r="C622" s="37"/>
      <c r="D622" s="37"/>
      <c r="E622" s="37"/>
      <c r="F622" s="37"/>
      <c r="G622" s="37"/>
    </row>
    <row r="623" customFormat="false" ht="15.75" hidden="false" customHeight="false" outlineLevel="0" collapsed="false">
      <c r="C623" s="37"/>
      <c r="D623" s="37"/>
      <c r="E623" s="37"/>
      <c r="F623" s="37"/>
      <c r="G623" s="37"/>
    </row>
    <row r="624" customFormat="false" ht="15.75" hidden="false" customHeight="false" outlineLevel="0" collapsed="false">
      <c r="C624" s="37"/>
      <c r="D624" s="37"/>
      <c r="E624" s="37"/>
      <c r="F624" s="37"/>
      <c r="G624" s="37"/>
    </row>
    <row r="625" customFormat="false" ht="15.75" hidden="false" customHeight="false" outlineLevel="0" collapsed="false">
      <c r="C625" s="37"/>
      <c r="D625" s="37"/>
      <c r="E625" s="37"/>
      <c r="F625" s="37"/>
      <c r="G625" s="37"/>
    </row>
    <row r="626" customFormat="false" ht="15.75" hidden="false" customHeight="false" outlineLevel="0" collapsed="false">
      <c r="C626" s="37"/>
      <c r="D626" s="37"/>
      <c r="E626" s="37"/>
      <c r="F626" s="37"/>
      <c r="G626" s="37"/>
    </row>
    <row r="627" customFormat="false" ht="15.75" hidden="false" customHeight="false" outlineLevel="0" collapsed="false">
      <c r="C627" s="37"/>
      <c r="D627" s="37"/>
      <c r="E627" s="37"/>
      <c r="F627" s="37"/>
      <c r="G627" s="37"/>
    </row>
    <row r="628" customFormat="false" ht="15.75" hidden="false" customHeight="false" outlineLevel="0" collapsed="false">
      <c r="C628" s="37"/>
      <c r="D628" s="37"/>
      <c r="E628" s="37"/>
      <c r="F628" s="37"/>
      <c r="G628" s="37"/>
    </row>
    <row r="629" customFormat="false" ht="15.75" hidden="false" customHeight="false" outlineLevel="0" collapsed="false">
      <c r="C629" s="37"/>
      <c r="D629" s="37"/>
      <c r="E629" s="37"/>
      <c r="F629" s="37"/>
      <c r="G629" s="37"/>
    </row>
    <row r="630" customFormat="false" ht="15.75" hidden="false" customHeight="false" outlineLevel="0" collapsed="false">
      <c r="C630" s="37"/>
      <c r="D630" s="37"/>
      <c r="E630" s="37"/>
      <c r="F630" s="37"/>
      <c r="G630" s="37"/>
    </row>
    <row r="631" customFormat="false" ht="15.75" hidden="false" customHeight="false" outlineLevel="0" collapsed="false">
      <c r="C631" s="37"/>
      <c r="D631" s="37"/>
      <c r="E631" s="37"/>
      <c r="F631" s="37"/>
      <c r="G631" s="37"/>
    </row>
    <row r="632" customFormat="false" ht="15.75" hidden="false" customHeight="false" outlineLevel="0" collapsed="false">
      <c r="C632" s="37"/>
      <c r="D632" s="37"/>
      <c r="E632" s="37"/>
      <c r="F632" s="37"/>
      <c r="G632" s="37"/>
    </row>
    <row r="633" customFormat="false" ht="15.75" hidden="false" customHeight="false" outlineLevel="0" collapsed="false">
      <c r="C633" s="37"/>
      <c r="D633" s="37"/>
      <c r="E633" s="37"/>
      <c r="F633" s="37"/>
      <c r="G633" s="37"/>
    </row>
    <row r="634" customFormat="false" ht="15.75" hidden="false" customHeight="false" outlineLevel="0" collapsed="false">
      <c r="C634" s="37"/>
      <c r="D634" s="37"/>
      <c r="E634" s="37"/>
      <c r="F634" s="37"/>
      <c r="G634" s="37"/>
    </row>
    <row r="635" customFormat="false" ht="15.75" hidden="false" customHeight="false" outlineLevel="0" collapsed="false">
      <c r="C635" s="37"/>
      <c r="D635" s="37"/>
      <c r="E635" s="37"/>
      <c r="F635" s="37"/>
      <c r="G635" s="37"/>
    </row>
    <row r="636" customFormat="false" ht="15.75" hidden="false" customHeight="false" outlineLevel="0" collapsed="false">
      <c r="C636" s="37"/>
      <c r="D636" s="37"/>
      <c r="E636" s="37"/>
      <c r="F636" s="37"/>
      <c r="G636" s="37"/>
    </row>
    <row r="637" customFormat="false" ht="15.75" hidden="false" customHeight="false" outlineLevel="0" collapsed="false">
      <c r="C637" s="37"/>
      <c r="D637" s="37"/>
      <c r="E637" s="37"/>
      <c r="F637" s="37"/>
      <c r="G637" s="37"/>
    </row>
    <row r="638" customFormat="false" ht="15.75" hidden="false" customHeight="false" outlineLevel="0" collapsed="false">
      <c r="C638" s="37"/>
      <c r="D638" s="37"/>
      <c r="E638" s="37"/>
      <c r="F638" s="37"/>
      <c r="G638" s="37"/>
    </row>
    <row r="639" customFormat="false" ht="15.75" hidden="false" customHeight="false" outlineLevel="0" collapsed="false">
      <c r="C639" s="37"/>
      <c r="D639" s="37"/>
      <c r="E639" s="37"/>
      <c r="F639" s="37"/>
      <c r="G639" s="37"/>
    </row>
    <row r="640" customFormat="false" ht="15.75" hidden="false" customHeight="false" outlineLevel="0" collapsed="false">
      <c r="C640" s="37"/>
      <c r="D640" s="37"/>
      <c r="E640" s="37"/>
      <c r="F640" s="37"/>
      <c r="G640" s="37"/>
    </row>
    <row r="641" customFormat="false" ht="15.75" hidden="false" customHeight="false" outlineLevel="0" collapsed="false">
      <c r="C641" s="37"/>
      <c r="D641" s="37"/>
      <c r="E641" s="37"/>
      <c r="F641" s="37"/>
      <c r="G641" s="37"/>
    </row>
    <row r="642" customFormat="false" ht="15.75" hidden="false" customHeight="false" outlineLevel="0" collapsed="false">
      <c r="C642" s="37"/>
      <c r="D642" s="37"/>
      <c r="E642" s="37"/>
      <c r="F642" s="37"/>
      <c r="G642" s="37"/>
    </row>
    <row r="643" customFormat="false" ht="15.75" hidden="false" customHeight="false" outlineLevel="0" collapsed="false">
      <c r="C643" s="37"/>
      <c r="D643" s="37"/>
      <c r="E643" s="37"/>
      <c r="F643" s="37"/>
      <c r="G643" s="37"/>
    </row>
    <row r="644" customFormat="false" ht="15.75" hidden="false" customHeight="false" outlineLevel="0" collapsed="false">
      <c r="C644" s="37"/>
      <c r="D644" s="37"/>
      <c r="E644" s="37"/>
      <c r="F644" s="37"/>
      <c r="G644" s="37"/>
    </row>
    <row r="645" customFormat="false" ht="15.75" hidden="false" customHeight="false" outlineLevel="0" collapsed="false">
      <c r="C645" s="37"/>
      <c r="D645" s="37"/>
      <c r="E645" s="37"/>
      <c r="F645" s="37"/>
      <c r="G645" s="37"/>
    </row>
    <row r="646" customFormat="false" ht="15.75" hidden="false" customHeight="false" outlineLevel="0" collapsed="false">
      <c r="C646" s="37"/>
      <c r="D646" s="37"/>
      <c r="E646" s="37"/>
      <c r="F646" s="37"/>
      <c r="G646" s="37"/>
    </row>
    <row r="647" customFormat="false" ht="15.75" hidden="false" customHeight="false" outlineLevel="0" collapsed="false">
      <c r="C647" s="37"/>
      <c r="D647" s="37"/>
      <c r="E647" s="37"/>
      <c r="F647" s="37"/>
      <c r="G647" s="37"/>
    </row>
    <row r="648" customFormat="false" ht="15.75" hidden="false" customHeight="false" outlineLevel="0" collapsed="false">
      <c r="C648" s="37"/>
      <c r="D648" s="37"/>
      <c r="E648" s="37"/>
      <c r="F648" s="37"/>
      <c r="G648" s="37"/>
    </row>
    <row r="649" customFormat="false" ht="15.75" hidden="false" customHeight="false" outlineLevel="0" collapsed="false">
      <c r="C649" s="37"/>
      <c r="D649" s="37"/>
      <c r="E649" s="37"/>
      <c r="F649" s="37"/>
      <c r="G649" s="37"/>
    </row>
    <row r="650" customFormat="false" ht="15.75" hidden="false" customHeight="false" outlineLevel="0" collapsed="false">
      <c r="C650" s="37"/>
      <c r="D650" s="37"/>
      <c r="E650" s="37"/>
      <c r="F650" s="37"/>
      <c r="G650" s="37"/>
    </row>
    <row r="651" customFormat="false" ht="15.75" hidden="false" customHeight="false" outlineLevel="0" collapsed="false">
      <c r="C651" s="37"/>
      <c r="D651" s="37"/>
      <c r="E651" s="37"/>
      <c r="F651" s="37"/>
      <c r="G651" s="37"/>
    </row>
    <row r="652" customFormat="false" ht="15.75" hidden="false" customHeight="false" outlineLevel="0" collapsed="false">
      <c r="C652" s="37"/>
      <c r="D652" s="37"/>
      <c r="E652" s="37"/>
      <c r="F652" s="37"/>
      <c r="G652" s="37"/>
    </row>
    <row r="653" customFormat="false" ht="15.75" hidden="false" customHeight="false" outlineLevel="0" collapsed="false">
      <c r="C653" s="37"/>
      <c r="D653" s="37"/>
      <c r="E653" s="37"/>
      <c r="F653" s="37"/>
      <c r="G653" s="37"/>
    </row>
    <row r="654" customFormat="false" ht="15.75" hidden="false" customHeight="false" outlineLevel="0" collapsed="false">
      <c r="C654" s="37"/>
      <c r="D654" s="37"/>
      <c r="E654" s="37"/>
      <c r="F654" s="37"/>
      <c r="G654" s="37"/>
    </row>
    <row r="655" customFormat="false" ht="15.75" hidden="false" customHeight="false" outlineLevel="0" collapsed="false">
      <c r="C655" s="37"/>
      <c r="D655" s="37"/>
      <c r="E655" s="37"/>
      <c r="F655" s="37"/>
      <c r="G655" s="37"/>
    </row>
    <row r="656" customFormat="false" ht="15.75" hidden="false" customHeight="false" outlineLevel="0" collapsed="false">
      <c r="C656" s="37"/>
      <c r="D656" s="37"/>
      <c r="E656" s="37"/>
      <c r="F656" s="37"/>
      <c r="G656" s="37"/>
    </row>
    <row r="657" customFormat="false" ht="15.75" hidden="false" customHeight="false" outlineLevel="0" collapsed="false">
      <c r="C657" s="37"/>
      <c r="D657" s="37"/>
      <c r="E657" s="37"/>
      <c r="F657" s="37"/>
      <c r="G657" s="37"/>
    </row>
    <row r="658" customFormat="false" ht="15.75" hidden="false" customHeight="false" outlineLevel="0" collapsed="false">
      <c r="C658" s="37"/>
      <c r="D658" s="37"/>
      <c r="E658" s="37"/>
      <c r="F658" s="37"/>
      <c r="G658" s="37"/>
    </row>
    <row r="659" customFormat="false" ht="15.75" hidden="false" customHeight="false" outlineLevel="0" collapsed="false">
      <c r="C659" s="37"/>
      <c r="D659" s="37"/>
      <c r="E659" s="37"/>
      <c r="F659" s="37"/>
      <c r="G659" s="37"/>
    </row>
    <row r="660" customFormat="false" ht="15.75" hidden="false" customHeight="false" outlineLevel="0" collapsed="false">
      <c r="C660" s="37"/>
      <c r="D660" s="37"/>
      <c r="E660" s="37"/>
      <c r="F660" s="37"/>
      <c r="G660" s="37"/>
    </row>
    <row r="661" customFormat="false" ht="15.75" hidden="false" customHeight="false" outlineLevel="0" collapsed="false">
      <c r="C661" s="37"/>
      <c r="D661" s="37"/>
      <c r="E661" s="37"/>
      <c r="F661" s="37"/>
      <c r="G661" s="37"/>
    </row>
    <row r="662" customFormat="false" ht="15.75" hidden="false" customHeight="false" outlineLevel="0" collapsed="false">
      <c r="C662" s="37"/>
      <c r="D662" s="37"/>
      <c r="E662" s="37"/>
      <c r="F662" s="37"/>
      <c r="G662" s="37"/>
    </row>
    <row r="663" customFormat="false" ht="15.75" hidden="false" customHeight="false" outlineLevel="0" collapsed="false">
      <c r="C663" s="37"/>
      <c r="D663" s="37"/>
      <c r="E663" s="37"/>
      <c r="F663" s="37"/>
      <c r="G663" s="37"/>
    </row>
    <row r="664" customFormat="false" ht="15.75" hidden="false" customHeight="false" outlineLevel="0" collapsed="false">
      <c r="C664" s="37"/>
      <c r="D664" s="37"/>
      <c r="E664" s="37"/>
      <c r="F664" s="37"/>
      <c r="G664" s="37"/>
    </row>
    <row r="665" customFormat="false" ht="15.75" hidden="false" customHeight="false" outlineLevel="0" collapsed="false">
      <c r="C665" s="37"/>
      <c r="D665" s="37"/>
      <c r="E665" s="37"/>
      <c r="F665" s="37"/>
      <c r="G665" s="37"/>
    </row>
    <row r="666" customFormat="false" ht="15.75" hidden="false" customHeight="false" outlineLevel="0" collapsed="false">
      <c r="C666" s="37"/>
      <c r="D666" s="37"/>
      <c r="E666" s="37"/>
      <c r="F666" s="37"/>
      <c r="G666" s="37"/>
    </row>
    <row r="667" customFormat="false" ht="15.75" hidden="false" customHeight="false" outlineLevel="0" collapsed="false">
      <c r="C667" s="37"/>
      <c r="D667" s="37"/>
      <c r="E667" s="37"/>
      <c r="F667" s="37"/>
      <c r="G667" s="37"/>
    </row>
    <row r="668" customFormat="false" ht="15.75" hidden="false" customHeight="false" outlineLevel="0" collapsed="false">
      <c r="C668" s="37"/>
      <c r="D668" s="37"/>
      <c r="E668" s="37"/>
      <c r="F668" s="37"/>
      <c r="G668" s="37"/>
    </row>
    <row r="669" customFormat="false" ht="15.75" hidden="false" customHeight="false" outlineLevel="0" collapsed="false">
      <c r="C669" s="37"/>
      <c r="D669" s="37"/>
      <c r="E669" s="37"/>
      <c r="F669" s="37"/>
      <c r="G669" s="37"/>
    </row>
    <row r="670" customFormat="false" ht="15.75" hidden="false" customHeight="false" outlineLevel="0" collapsed="false">
      <c r="C670" s="37"/>
      <c r="D670" s="37"/>
      <c r="E670" s="37"/>
      <c r="F670" s="37"/>
      <c r="G670" s="37"/>
    </row>
    <row r="671" customFormat="false" ht="15.75" hidden="false" customHeight="false" outlineLevel="0" collapsed="false">
      <c r="C671" s="37"/>
      <c r="D671" s="37"/>
      <c r="E671" s="37"/>
      <c r="F671" s="37"/>
      <c r="G671" s="37"/>
    </row>
    <row r="672" customFormat="false" ht="15.75" hidden="false" customHeight="false" outlineLevel="0" collapsed="false">
      <c r="C672" s="37"/>
      <c r="D672" s="37"/>
      <c r="E672" s="37"/>
      <c r="F672" s="37"/>
      <c r="G672" s="37"/>
    </row>
    <row r="673" customFormat="false" ht="15.75" hidden="false" customHeight="false" outlineLevel="0" collapsed="false">
      <c r="C673" s="37"/>
      <c r="D673" s="37"/>
      <c r="E673" s="37"/>
      <c r="F673" s="37"/>
      <c r="G673" s="37"/>
    </row>
    <row r="674" customFormat="false" ht="15.75" hidden="false" customHeight="false" outlineLevel="0" collapsed="false">
      <c r="C674" s="37"/>
      <c r="D674" s="37"/>
      <c r="E674" s="37"/>
      <c r="F674" s="37"/>
      <c r="G674" s="37"/>
    </row>
    <row r="675" customFormat="false" ht="15.75" hidden="false" customHeight="false" outlineLevel="0" collapsed="false">
      <c r="C675" s="37"/>
      <c r="D675" s="37"/>
      <c r="E675" s="37"/>
      <c r="F675" s="37"/>
      <c r="G675" s="37"/>
    </row>
    <row r="676" customFormat="false" ht="15.75" hidden="false" customHeight="false" outlineLevel="0" collapsed="false">
      <c r="C676" s="37"/>
      <c r="D676" s="37"/>
      <c r="E676" s="37"/>
      <c r="F676" s="37"/>
      <c r="G676" s="37"/>
    </row>
    <row r="677" customFormat="false" ht="15.75" hidden="false" customHeight="false" outlineLevel="0" collapsed="false">
      <c r="C677" s="37"/>
      <c r="D677" s="37"/>
      <c r="E677" s="37"/>
      <c r="F677" s="37"/>
      <c r="G677" s="37"/>
    </row>
    <row r="678" customFormat="false" ht="15.75" hidden="false" customHeight="false" outlineLevel="0" collapsed="false">
      <c r="C678" s="37"/>
      <c r="D678" s="37"/>
      <c r="E678" s="37"/>
      <c r="F678" s="37"/>
      <c r="G678" s="37"/>
    </row>
    <row r="679" customFormat="false" ht="15.75" hidden="false" customHeight="false" outlineLevel="0" collapsed="false">
      <c r="C679" s="37"/>
      <c r="D679" s="37"/>
      <c r="E679" s="37"/>
      <c r="F679" s="37"/>
      <c r="G679" s="37"/>
    </row>
    <row r="680" customFormat="false" ht="15.75" hidden="false" customHeight="false" outlineLevel="0" collapsed="false">
      <c r="C680" s="37"/>
      <c r="D680" s="37"/>
      <c r="E680" s="37"/>
      <c r="F680" s="37"/>
      <c r="G680" s="37"/>
    </row>
    <row r="681" customFormat="false" ht="15.75" hidden="false" customHeight="false" outlineLevel="0" collapsed="false">
      <c r="C681" s="37"/>
      <c r="D681" s="37"/>
      <c r="E681" s="37"/>
      <c r="F681" s="37"/>
      <c r="G681" s="37"/>
    </row>
    <row r="682" customFormat="false" ht="15.75" hidden="false" customHeight="false" outlineLevel="0" collapsed="false">
      <c r="C682" s="37"/>
      <c r="D682" s="37"/>
      <c r="E682" s="37"/>
      <c r="F682" s="37"/>
      <c r="G682" s="37"/>
    </row>
    <row r="683" customFormat="false" ht="15.75" hidden="false" customHeight="false" outlineLevel="0" collapsed="false">
      <c r="C683" s="37"/>
      <c r="D683" s="37"/>
      <c r="E683" s="37"/>
      <c r="F683" s="37"/>
      <c r="G683" s="37"/>
    </row>
    <row r="684" customFormat="false" ht="15.75" hidden="false" customHeight="false" outlineLevel="0" collapsed="false">
      <c r="C684" s="37"/>
      <c r="D684" s="37"/>
      <c r="E684" s="37"/>
      <c r="F684" s="37"/>
      <c r="G684" s="37"/>
    </row>
    <row r="685" customFormat="false" ht="15.75" hidden="false" customHeight="false" outlineLevel="0" collapsed="false">
      <c r="C685" s="37"/>
      <c r="D685" s="37"/>
      <c r="E685" s="37"/>
      <c r="F685" s="37"/>
      <c r="G685" s="37"/>
    </row>
    <row r="686" customFormat="false" ht="15.75" hidden="false" customHeight="false" outlineLevel="0" collapsed="false">
      <c r="C686" s="37"/>
      <c r="D686" s="37"/>
      <c r="E686" s="37"/>
      <c r="F686" s="37"/>
      <c r="G686" s="37"/>
    </row>
    <row r="687" customFormat="false" ht="15.75" hidden="false" customHeight="false" outlineLevel="0" collapsed="false">
      <c r="C687" s="37"/>
      <c r="D687" s="37"/>
      <c r="E687" s="37"/>
      <c r="F687" s="37"/>
      <c r="G687" s="37"/>
    </row>
    <row r="688" customFormat="false" ht="15.75" hidden="false" customHeight="false" outlineLevel="0" collapsed="false">
      <c r="C688" s="37"/>
      <c r="D688" s="37"/>
      <c r="E688" s="37"/>
      <c r="F688" s="37"/>
      <c r="G688" s="37"/>
    </row>
    <row r="689" customFormat="false" ht="15.75" hidden="false" customHeight="false" outlineLevel="0" collapsed="false">
      <c r="C689" s="37"/>
      <c r="D689" s="37"/>
      <c r="E689" s="37"/>
      <c r="F689" s="37"/>
      <c r="G689" s="37"/>
    </row>
    <row r="690" customFormat="false" ht="15.75" hidden="false" customHeight="false" outlineLevel="0" collapsed="false">
      <c r="C690" s="37"/>
      <c r="D690" s="37"/>
      <c r="E690" s="37"/>
      <c r="F690" s="37"/>
      <c r="G690" s="37"/>
    </row>
    <row r="691" customFormat="false" ht="15.75" hidden="false" customHeight="false" outlineLevel="0" collapsed="false">
      <c r="C691" s="37"/>
      <c r="D691" s="37"/>
      <c r="E691" s="37"/>
      <c r="F691" s="37"/>
      <c r="G691" s="37"/>
    </row>
    <row r="692" customFormat="false" ht="15.75" hidden="false" customHeight="false" outlineLevel="0" collapsed="false">
      <c r="C692" s="37"/>
      <c r="D692" s="37"/>
      <c r="E692" s="37"/>
      <c r="F692" s="37"/>
      <c r="G692" s="37"/>
    </row>
    <row r="693" customFormat="false" ht="15.75" hidden="false" customHeight="false" outlineLevel="0" collapsed="false">
      <c r="C693" s="37"/>
      <c r="D693" s="37"/>
      <c r="E693" s="37"/>
      <c r="F693" s="37"/>
      <c r="G693" s="37"/>
    </row>
    <row r="694" customFormat="false" ht="15.75" hidden="false" customHeight="false" outlineLevel="0" collapsed="false">
      <c r="C694" s="37"/>
      <c r="D694" s="37"/>
      <c r="E694" s="37"/>
      <c r="F694" s="37"/>
      <c r="G694" s="37"/>
    </row>
    <row r="695" customFormat="false" ht="15.75" hidden="false" customHeight="false" outlineLevel="0" collapsed="false">
      <c r="C695" s="37"/>
      <c r="D695" s="37"/>
      <c r="E695" s="37"/>
      <c r="F695" s="37"/>
      <c r="G695" s="37"/>
    </row>
    <row r="696" customFormat="false" ht="15.75" hidden="false" customHeight="false" outlineLevel="0" collapsed="false">
      <c r="C696" s="37"/>
      <c r="D696" s="37"/>
      <c r="E696" s="37"/>
      <c r="F696" s="37"/>
      <c r="G696" s="37"/>
    </row>
    <row r="697" customFormat="false" ht="15.75" hidden="false" customHeight="false" outlineLevel="0" collapsed="false">
      <c r="C697" s="37"/>
      <c r="D697" s="37"/>
      <c r="E697" s="37"/>
      <c r="F697" s="37"/>
      <c r="G697" s="37"/>
    </row>
    <row r="698" customFormat="false" ht="15.75" hidden="false" customHeight="false" outlineLevel="0" collapsed="false">
      <c r="C698" s="37"/>
      <c r="D698" s="37"/>
      <c r="E698" s="37"/>
      <c r="F698" s="37"/>
      <c r="G698" s="37"/>
    </row>
    <row r="699" customFormat="false" ht="15.75" hidden="false" customHeight="false" outlineLevel="0" collapsed="false">
      <c r="C699" s="37"/>
      <c r="D699" s="37"/>
      <c r="E699" s="37"/>
      <c r="F699" s="37"/>
      <c r="G699" s="37"/>
    </row>
    <row r="700" customFormat="false" ht="15.75" hidden="false" customHeight="false" outlineLevel="0" collapsed="false">
      <c r="C700" s="37"/>
      <c r="D700" s="37"/>
      <c r="E700" s="37"/>
      <c r="F700" s="37"/>
      <c r="G700" s="37"/>
    </row>
    <row r="701" customFormat="false" ht="15.75" hidden="false" customHeight="false" outlineLevel="0" collapsed="false">
      <c r="C701" s="37"/>
      <c r="D701" s="37"/>
      <c r="E701" s="37"/>
      <c r="F701" s="37"/>
      <c r="G701" s="37"/>
    </row>
    <row r="702" customFormat="false" ht="15.75" hidden="false" customHeight="false" outlineLevel="0" collapsed="false">
      <c r="C702" s="37"/>
      <c r="D702" s="37"/>
      <c r="E702" s="37"/>
      <c r="F702" s="37"/>
      <c r="G702" s="37"/>
    </row>
    <row r="703" customFormat="false" ht="15.75" hidden="false" customHeight="false" outlineLevel="0" collapsed="false">
      <c r="C703" s="37"/>
      <c r="D703" s="37"/>
      <c r="E703" s="37"/>
      <c r="F703" s="37"/>
      <c r="G703" s="37"/>
    </row>
    <row r="704" customFormat="false" ht="15.75" hidden="false" customHeight="false" outlineLevel="0" collapsed="false">
      <c r="C704" s="37"/>
      <c r="D704" s="37"/>
      <c r="E704" s="37"/>
      <c r="F704" s="37"/>
      <c r="G704" s="37"/>
    </row>
    <row r="705" customFormat="false" ht="15.75" hidden="false" customHeight="false" outlineLevel="0" collapsed="false">
      <c r="C705" s="37"/>
      <c r="D705" s="37"/>
      <c r="E705" s="37"/>
      <c r="F705" s="37"/>
      <c r="G705" s="37"/>
    </row>
    <row r="706" customFormat="false" ht="15.75" hidden="false" customHeight="false" outlineLevel="0" collapsed="false">
      <c r="C706" s="37"/>
      <c r="D706" s="37"/>
      <c r="E706" s="37"/>
      <c r="F706" s="37"/>
      <c r="G706" s="37"/>
    </row>
    <row r="707" customFormat="false" ht="15.75" hidden="false" customHeight="false" outlineLevel="0" collapsed="false">
      <c r="C707" s="37"/>
      <c r="D707" s="37"/>
      <c r="E707" s="37"/>
      <c r="F707" s="37"/>
      <c r="G707" s="37"/>
    </row>
    <row r="708" customFormat="false" ht="15.75" hidden="false" customHeight="false" outlineLevel="0" collapsed="false">
      <c r="C708" s="37"/>
      <c r="D708" s="37"/>
      <c r="E708" s="37"/>
      <c r="F708" s="37"/>
      <c r="G708" s="37"/>
    </row>
    <row r="709" customFormat="false" ht="15.75" hidden="false" customHeight="false" outlineLevel="0" collapsed="false">
      <c r="C709" s="37"/>
      <c r="D709" s="37"/>
      <c r="E709" s="37"/>
      <c r="F709" s="37"/>
      <c r="G709" s="37"/>
    </row>
    <row r="710" customFormat="false" ht="15.75" hidden="false" customHeight="false" outlineLevel="0" collapsed="false">
      <c r="C710" s="37"/>
      <c r="D710" s="37"/>
      <c r="E710" s="37"/>
      <c r="F710" s="37"/>
      <c r="G710" s="37"/>
    </row>
    <row r="711" customFormat="false" ht="15.75" hidden="false" customHeight="false" outlineLevel="0" collapsed="false">
      <c r="C711" s="37"/>
      <c r="D711" s="37"/>
      <c r="E711" s="37"/>
      <c r="F711" s="37"/>
      <c r="G711" s="37"/>
    </row>
    <row r="712" customFormat="false" ht="15.75" hidden="false" customHeight="false" outlineLevel="0" collapsed="false">
      <c r="C712" s="37"/>
      <c r="D712" s="37"/>
      <c r="E712" s="37"/>
      <c r="F712" s="37"/>
      <c r="G712" s="37"/>
    </row>
    <row r="713" customFormat="false" ht="15.75" hidden="false" customHeight="false" outlineLevel="0" collapsed="false">
      <c r="C713" s="37"/>
      <c r="D713" s="37"/>
      <c r="E713" s="37"/>
      <c r="F713" s="37"/>
      <c r="G713" s="37"/>
    </row>
    <row r="714" customFormat="false" ht="15.75" hidden="false" customHeight="false" outlineLevel="0" collapsed="false">
      <c r="C714" s="37"/>
      <c r="D714" s="37"/>
      <c r="E714" s="37"/>
      <c r="F714" s="37"/>
      <c r="G714" s="37"/>
    </row>
    <row r="715" customFormat="false" ht="15.75" hidden="false" customHeight="false" outlineLevel="0" collapsed="false">
      <c r="C715" s="37"/>
      <c r="D715" s="37"/>
      <c r="E715" s="37"/>
      <c r="F715" s="37"/>
      <c r="G715" s="37"/>
    </row>
    <row r="716" customFormat="false" ht="15.75" hidden="false" customHeight="false" outlineLevel="0" collapsed="false">
      <c r="C716" s="37"/>
      <c r="D716" s="37"/>
      <c r="E716" s="37"/>
      <c r="F716" s="37"/>
      <c r="G716" s="37"/>
    </row>
    <row r="717" customFormat="false" ht="15.75" hidden="false" customHeight="false" outlineLevel="0" collapsed="false">
      <c r="C717" s="37"/>
      <c r="D717" s="37"/>
      <c r="E717" s="37"/>
      <c r="F717" s="37"/>
      <c r="G717" s="37"/>
    </row>
    <row r="718" customFormat="false" ht="15.75" hidden="false" customHeight="false" outlineLevel="0" collapsed="false">
      <c r="C718" s="37"/>
      <c r="D718" s="37"/>
      <c r="E718" s="37"/>
      <c r="F718" s="37"/>
      <c r="G718" s="37"/>
    </row>
    <row r="719" customFormat="false" ht="15.75" hidden="false" customHeight="false" outlineLevel="0" collapsed="false">
      <c r="C719" s="37"/>
      <c r="D719" s="37"/>
      <c r="E719" s="37"/>
      <c r="F719" s="37"/>
      <c r="G719" s="37"/>
    </row>
    <row r="720" customFormat="false" ht="15.75" hidden="false" customHeight="false" outlineLevel="0" collapsed="false">
      <c r="C720" s="37"/>
      <c r="D720" s="37"/>
      <c r="E720" s="37"/>
      <c r="F720" s="37"/>
      <c r="G720" s="37"/>
    </row>
    <row r="721" customFormat="false" ht="15.75" hidden="false" customHeight="false" outlineLevel="0" collapsed="false">
      <c r="C721" s="37"/>
      <c r="D721" s="37"/>
      <c r="E721" s="37"/>
      <c r="F721" s="37"/>
      <c r="G721" s="37"/>
    </row>
    <row r="722" customFormat="false" ht="15.75" hidden="false" customHeight="false" outlineLevel="0" collapsed="false">
      <c r="C722" s="37"/>
      <c r="D722" s="37"/>
      <c r="E722" s="37"/>
      <c r="F722" s="37"/>
      <c r="G722" s="37"/>
    </row>
    <row r="723" customFormat="false" ht="15.75" hidden="false" customHeight="false" outlineLevel="0" collapsed="false">
      <c r="C723" s="37"/>
      <c r="D723" s="37"/>
      <c r="E723" s="37"/>
      <c r="F723" s="37"/>
      <c r="G723" s="37"/>
    </row>
    <row r="724" customFormat="false" ht="15.75" hidden="false" customHeight="false" outlineLevel="0" collapsed="false">
      <c r="C724" s="37"/>
      <c r="D724" s="37"/>
      <c r="E724" s="37"/>
      <c r="F724" s="37"/>
      <c r="G724" s="37"/>
    </row>
    <row r="725" customFormat="false" ht="15.75" hidden="false" customHeight="false" outlineLevel="0" collapsed="false">
      <c r="C725" s="37"/>
      <c r="D725" s="37"/>
      <c r="E725" s="37"/>
      <c r="F725" s="37"/>
      <c r="G725" s="37"/>
    </row>
    <row r="726" customFormat="false" ht="15.75" hidden="false" customHeight="false" outlineLevel="0" collapsed="false">
      <c r="C726" s="37"/>
      <c r="D726" s="37"/>
      <c r="E726" s="37"/>
      <c r="F726" s="37"/>
      <c r="G726" s="37"/>
    </row>
    <row r="727" customFormat="false" ht="15.75" hidden="false" customHeight="false" outlineLevel="0" collapsed="false">
      <c r="C727" s="37"/>
      <c r="D727" s="37"/>
      <c r="E727" s="37"/>
      <c r="F727" s="37"/>
      <c r="G727" s="37"/>
    </row>
    <row r="728" customFormat="false" ht="15.75" hidden="false" customHeight="false" outlineLevel="0" collapsed="false">
      <c r="C728" s="37"/>
      <c r="D728" s="37"/>
      <c r="E728" s="37"/>
      <c r="F728" s="37"/>
      <c r="G728" s="37"/>
    </row>
    <row r="729" customFormat="false" ht="15.75" hidden="false" customHeight="false" outlineLevel="0" collapsed="false">
      <c r="C729" s="37"/>
      <c r="D729" s="37"/>
      <c r="E729" s="37"/>
      <c r="F729" s="37"/>
      <c r="G729" s="37"/>
    </row>
    <row r="730" customFormat="false" ht="15.75" hidden="false" customHeight="false" outlineLevel="0" collapsed="false">
      <c r="C730" s="37"/>
      <c r="D730" s="37"/>
      <c r="E730" s="37"/>
      <c r="F730" s="37"/>
      <c r="G730" s="37"/>
    </row>
    <row r="731" customFormat="false" ht="15.75" hidden="false" customHeight="false" outlineLevel="0" collapsed="false">
      <c r="C731" s="37"/>
      <c r="D731" s="37"/>
      <c r="E731" s="37"/>
      <c r="F731" s="37"/>
      <c r="G731" s="37"/>
    </row>
    <row r="732" customFormat="false" ht="15.75" hidden="false" customHeight="false" outlineLevel="0" collapsed="false">
      <c r="C732" s="37"/>
      <c r="D732" s="37"/>
      <c r="E732" s="37"/>
      <c r="F732" s="37"/>
      <c r="G732" s="37"/>
    </row>
    <row r="733" customFormat="false" ht="15.75" hidden="false" customHeight="false" outlineLevel="0" collapsed="false">
      <c r="C733" s="37"/>
      <c r="D733" s="37"/>
      <c r="E733" s="37"/>
      <c r="F733" s="37"/>
      <c r="G733" s="37"/>
    </row>
    <row r="734" customFormat="false" ht="15.75" hidden="false" customHeight="false" outlineLevel="0" collapsed="false">
      <c r="C734" s="37"/>
      <c r="D734" s="37"/>
      <c r="E734" s="37"/>
      <c r="F734" s="37"/>
      <c r="G734" s="37"/>
    </row>
    <row r="735" customFormat="false" ht="15.75" hidden="false" customHeight="false" outlineLevel="0" collapsed="false">
      <c r="C735" s="37"/>
      <c r="D735" s="37"/>
      <c r="E735" s="37"/>
      <c r="F735" s="37"/>
      <c r="G735" s="37"/>
    </row>
    <row r="736" customFormat="false" ht="15.75" hidden="false" customHeight="false" outlineLevel="0" collapsed="false">
      <c r="C736" s="37"/>
      <c r="D736" s="37"/>
      <c r="E736" s="37"/>
      <c r="F736" s="37"/>
      <c r="G736" s="37"/>
    </row>
    <row r="737" customFormat="false" ht="15.75" hidden="false" customHeight="false" outlineLevel="0" collapsed="false">
      <c r="C737" s="37"/>
      <c r="D737" s="37"/>
      <c r="E737" s="37"/>
      <c r="F737" s="37"/>
      <c r="G737" s="37"/>
    </row>
    <row r="738" customFormat="false" ht="15.75" hidden="false" customHeight="false" outlineLevel="0" collapsed="false">
      <c r="C738" s="37"/>
      <c r="D738" s="37"/>
      <c r="E738" s="37"/>
      <c r="F738" s="37"/>
      <c r="G738" s="37"/>
    </row>
    <row r="739" customFormat="false" ht="15.75" hidden="false" customHeight="false" outlineLevel="0" collapsed="false">
      <c r="C739" s="37"/>
      <c r="D739" s="37"/>
      <c r="E739" s="37"/>
      <c r="F739" s="37"/>
      <c r="G739" s="37"/>
    </row>
    <row r="740" customFormat="false" ht="15.75" hidden="false" customHeight="false" outlineLevel="0" collapsed="false">
      <c r="C740" s="37"/>
      <c r="D740" s="37"/>
      <c r="E740" s="37"/>
      <c r="F740" s="37"/>
      <c r="G740" s="37"/>
    </row>
    <row r="741" customFormat="false" ht="15.75" hidden="false" customHeight="false" outlineLevel="0" collapsed="false">
      <c r="C741" s="37"/>
      <c r="D741" s="37"/>
      <c r="E741" s="37"/>
      <c r="F741" s="37"/>
      <c r="G741" s="37"/>
    </row>
    <row r="742" customFormat="false" ht="15.75" hidden="false" customHeight="false" outlineLevel="0" collapsed="false">
      <c r="C742" s="37"/>
      <c r="D742" s="37"/>
      <c r="E742" s="37"/>
      <c r="F742" s="37"/>
      <c r="G742" s="37"/>
    </row>
    <row r="743" customFormat="false" ht="15.75" hidden="false" customHeight="false" outlineLevel="0" collapsed="false">
      <c r="C743" s="37"/>
      <c r="D743" s="37"/>
      <c r="E743" s="37"/>
      <c r="F743" s="37"/>
      <c r="G743" s="37"/>
    </row>
    <row r="744" customFormat="false" ht="15.75" hidden="false" customHeight="false" outlineLevel="0" collapsed="false">
      <c r="C744" s="37"/>
      <c r="D744" s="37"/>
      <c r="E744" s="37"/>
      <c r="F744" s="37"/>
      <c r="G744" s="37"/>
    </row>
    <row r="745" customFormat="false" ht="15.75" hidden="false" customHeight="false" outlineLevel="0" collapsed="false">
      <c r="C745" s="37"/>
      <c r="D745" s="37"/>
      <c r="E745" s="37"/>
      <c r="F745" s="37"/>
      <c r="G745" s="37"/>
    </row>
    <row r="746" customFormat="false" ht="15.75" hidden="false" customHeight="false" outlineLevel="0" collapsed="false">
      <c r="C746" s="37"/>
      <c r="D746" s="37"/>
      <c r="E746" s="37"/>
      <c r="F746" s="37"/>
      <c r="G746" s="37"/>
    </row>
    <row r="747" customFormat="false" ht="15.75" hidden="false" customHeight="false" outlineLevel="0" collapsed="false">
      <c r="C747" s="37"/>
      <c r="D747" s="37"/>
      <c r="E747" s="37"/>
      <c r="F747" s="37"/>
      <c r="G747" s="37"/>
    </row>
    <row r="748" customFormat="false" ht="15.75" hidden="false" customHeight="false" outlineLevel="0" collapsed="false">
      <c r="C748" s="37"/>
      <c r="D748" s="37"/>
      <c r="E748" s="37"/>
      <c r="F748" s="37"/>
      <c r="G748" s="37"/>
    </row>
    <row r="749" customFormat="false" ht="15.75" hidden="false" customHeight="false" outlineLevel="0" collapsed="false">
      <c r="C749" s="37"/>
      <c r="D749" s="37"/>
      <c r="E749" s="37"/>
      <c r="F749" s="37"/>
      <c r="G749" s="37"/>
    </row>
    <row r="750" customFormat="false" ht="15.75" hidden="false" customHeight="false" outlineLevel="0" collapsed="false">
      <c r="C750" s="37"/>
      <c r="D750" s="37"/>
      <c r="E750" s="37"/>
      <c r="F750" s="37"/>
      <c r="G750" s="37"/>
    </row>
    <row r="751" customFormat="false" ht="15.75" hidden="false" customHeight="false" outlineLevel="0" collapsed="false">
      <c r="C751" s="37"/>
      <c r="D751" s="37"/>
      <c r="E751" s="37"/>
      <c r="F751" s="37"/>
      <c r="G751" s="37"/>
    </row>
    <row r="752" customFormat="false" ht="15.75" hidden="false" customHeight="false" outlineLevel="0" collapsed="false">
      <c r="C752" s="37"/>
      <c r="D752" s="37"/>
      <c r="E752" s="37"/>
      <c r="F752" s="37"/>
      <c r="G752" s="37"/>
    </row>
    <row r="753" customFormat="false" ht="15.75" hidden="false" customHeight="false" outlineLevel="0" collapsed="false">
      <c r="C753" s="37"/>
      <c r="D753" s="37"/>
      <c r="E753" s="37"/>
      <c r="F753" s="37"/>
      <c r="G753" s="37"/>
    </row>
    <row r="754" customFormat="false" ht="15.75" hidden="false" customHeight="false" outlineLevel="0" collapsed="false">
      <c r="C754" s="37"/>
      <c r="D754" s="37"/>
      <c r="E754" s="37"/>
      <c r="F754" s="37"/>
      <c r="G754" s="37"/>
    </row>
    <row r="755" customFormat="false" ht="15.75" hidden="false" customHeight="false" outlineLevel="0" collapsed="false">
      <c r="C755" s="37"/>
      <c r="D755" s="37"/>
      <c r="E755" s="37"/>
      <c r="F755" s="37"/>
      <c r="G755" s="37"/>
    </row>
    <row r="756" customFormat="false" ht="15.75" hidden="false" customHeight="false" outlineLevel="0" collapsed="false">
      <c r="C756" s="37"/>
      <c r="D756" s="37"/>
      <c r="E756" s="37"/>
      <c r="F756" s="37"/>
      <c r="G756" s="37"/>
    </row>
    <row r="757" customFormat="false" ht="15.75" hidden="false" customHeight="false" outlineLevel="0" collapsed="false">
      <c r="C757" s="37"/>
      <c r="D757" s="37"/>
      <c r="E757" s="37"/>
      <c r="F757" s="37"/>
      <c r="G757" s="37"/>
    </row>
    <row r="758" customFormat="false" ht="15.75" hidden="false" customHeight="false" outlineLevel="0" collapsed="false">
      <c r="C758" s="37"/>
      <c r="D758" s="37"/>
      <c r="E758" s="37"/>
      <c r="F758" s="37"/>
      <c r="G758" s="37"/>
    </row>
    <row r="759" customFormat="false" ht="15.75" hidden="false" customHeight="false" outlineLevel="0" collapsed="false">
      <c r="C759" s="37"/>
      <c r="D759" s="37"/>
      <c r="E759" s="37"/>
      <c r="F759" s="37"/>
      <c r="G759" s="37"/>
    </row>
    <row r="760" customFormat="false" ht="15.75" hidden="false" customHeight="false" outlineLevel="0" collapsed="false">
      <c r="C760" s="37"/>
      <c r="D760" s="37"/>
      <c r="E760" s="37"/>
      <c r="F760" s="37"/>
      <c r="G760" s="37"/>
    </row>
    <row r="761" customFormat="false" ht="15.75" hidden="false" customHeight="false" outlineLevel="0" collapsed="false">
      <c r="C761" s="37"/>
      <c r="D761" s="37"/>
      <c r="E761" s="37"/>
      <c r="F761" s="37"/>
      <c r="G761" s="37"/>
    </row>
    <row r="762" customFormat="false" ht="15.75" hidden="false" customHeight="false" outlineLevel="0" collapsed="false">
      <c r="C762" s="37"/>
      <c r="D762" s="37"/>
      <c r="E762" s="37"/>
      <c r="F762" s="37"/>
      <c r="G762" s="37"/>
    </row>
    <row r="763" customFormat="false" ht="15.75" hidden="false" customHeight="false" outlineLevel="0" collapsed="false">
      <c r="C763" s="37"/>
      <c r="D763" s="37"/>
      <c r="E763" s="37"/>
      <c r="F763" s="37"/>
      <c r="G763" s="37"/>
    </row>
    <row r="764" customFormat="false" ht="15.75" hidden="false" customHeight="false" outlineLevel="0" collapsed="false">
      <c r="C764" s="37"/>
      <c r="D764" s="37"/>
      <c r="E764" s="37"/>
      <c r="F764" s="37"/>
      <c r="G764" s="37"/>
    </row>
    <row r="765" customFormat="false" ht="15.75" hidden="false" customHeight="false" outlineLevel="0" collapsed="false">
      <c r="C765" s="37"/>
      <c r="D765" s="37"/>
      <c r="E765" s="37"/>
      <c r="F765" s="37"/>
      <c r="G765" s="37"/>
    </row>
    <row r="766" customFormat="false" ht="15.75" hidden="false" customHeight="false" outlineLevel="0" collapsed="false">
      <c r="C766" s="37"/>
      <c r="D766" s="37"/>
      <c r="E766" s="37"/>
      <c r="F766" s="37"/>
      <c r="G766" s="37"/>
    </row>
    <row r="767" customFormat="false" ht="15.75" hidden="false" customHeight="false" outlineLevel="0" collapsed="false">
      <c r="C767" s="37"/>
      <c r="D767" s="37"/>
      <c r="E767" s="37"/>
      <c r="F767" s="37"/>
      <c r="G767" s="37"/>
    </row>
    <row r="768" customFormat="false" ht="15.75" hidden="false" customHeight="false" outlineLevel="0" collapsed="false">
      <c r="C768" s="37"/>
      <c r="D768" s="37"/>
      <c r="E768" s="37"/>
      <c r="F768" s="37"/>
      <c r="G768" s="37"/>
    </row>
    <row r="769" customFormat="false" ht="15.75" hidden="false" customHeight="false" outlineLevel="0" collapsed="false">
      <c r="C769" s="37"/>
      <c r="D769" s="37"/>
      <c r="E769" s="37"/>
      <c r="F769" s="37"/>
      <c r="G769" s="37"/>
    </row>
    <row r="770" customFormat="false" ht="15.75" hidden="false" customHeight="false" outlineLevel="0" collapsed="false">
      <c r="C770" s="37"/>
      <c r="D770" s="37"/>
      <c r="E770" s="37"/>
      <c r="F770" s="37"/>
      <c r="G770" s="37"/>
    </row>
    <row r="771" customFormat="false" ht="15.75" hidden="false" customHeight="false" outlineLevel="0" collapsed="false">
      <c r="C771" s="37"/>
      <c r="D771" s="37"/>
      <c r="E771" s="37"/>
      <c r="F771" s="37"/>
      <c r="G771" s="37"/>
    </row>
    <row r="772" customFormat="false" ht="15.75" hidden="false" customHeight="false" outlineLevel="0" collapsed="false">
      <c r="C772" s="37"/>
      <c r="D772" s="37"/>
      <c r="E772" s="37"/>
      <c r="F772" s="37"/>
      <c r="G772" s="37"/>
    </row>
    <row r="773" customFormat="false" ht="15.75" hidden="false" customHeight="false" outlineLevel="0" collapsed="false">
      <c r="C773" s="37"/>
      <c r="D773" s="37"/>
      <c r="E773" s="37"/>
      <c r="F773" s="37"/>
      <c r="G773" s="37"/>
    </row>
    <row r="774" customFormat="false" ht="15.75" hidden="false" customHeight="false" outlineLevel="0" collapsed="false">
      <c r="C774" s="37"/>
      <c r="D774" s="37"/>
      <c r="E774" s="37"/>
      <c r="F774" s="37"/>
      <c r="G774" s="37"/>
    </row>
    <row r="775" customFormat="false" ht="15.75" hidden="false" customHeight="false" outlineLevel="0" collapsed="false">
      <c r="C775" s="37"/>
      <c r="D775" s="37"/>
      <c r="E775" s="37"/>
      <c r="F775" s="37"/>
      <c r="G775" s="37"/>
    </row>
    <row r="776" customFormat="false" ht="15.75" hidden="false" customHeight="false" outlineLevel="0" collapsed="false">
      <c r="C776" s="37"/>
      <c r="D776" s="37"/>
      <c r="E776" s="37"/>
      <c r="F776" s="37"/>
      <c r="G776" s="37"/>
    </row>
    <row r="777" customFormat="false" ht="15.75" hidden="false" customHeight="false" outlineLevel="0" collapsed="false">
      <c r="C777" s="37"/>
      <c r="D777" s="37"/>
      <c r="E777" s="37"/>
      <c r="F777" s="37"/>
      <c r="G777" s="37"/>
    </row>
    <row r="778" customFormat="false" ht="15.75" hidden="false" customHeight="false" outlineLevel="0" collapsed="false">
      <c r="C778" s="37"/>
      <c r="D778" s="37"/>
      <c r="E778" s="37"/>
      <c r="F778" s="37"/>
      <c r="G778" s="37"/>
    </row>
    <row r="779" customFormat="false" ht="15.75" hidden="false" customHeight="false" outlineLevel="0" collapsed="false">
      <c r="C779" s="37"/>
      <c r="D779" s="37"/>
      <c r="E779" s="37"/>
      <c r="F779" s="37"/>
      <c r="G779" s="37"/>
    </row>
    <row r="780" customFormat="false" ht="15.75" hidden="false" customHeight="false" outlineLevel="0" collapsed="false">
      <c r="C780" s="37"/>
      <c r="D780" s="37"/>
      <c r="E780" s="37"/>
      <c r="F780" s="37"/>
      <c r="G780" s="37"/>
    </row>
    <row r="781" customFormat="false" ht="15.75" hidden="false" customHeight="false" outlineLevel="0" collapsed="false">
      <c r="C781" s="37"/>
      <c r="D781" s="37"/>
      <c r="E781" s="37"/>
      <c r="F781" s="37"/>
      <c r="G781" s="37"/>
    </row>
    <row r="782" customFormat="false" ht="15.75" hidden="false" customHeight="false" outlineLevel="0" collapsed="false">
      <c r="C782" s="37"/>
      <c r="D782" s="37"/>
      <c r="E782" s="37"/>
      <c r="F782" s="37"/>
      <c r="G782" s="37"/>
    </row>
    <row r="783" customFormat="false" ht="15.75" hidden="false" customHeight="false" outlineLevel="0" collapsed="false">
      <c r="C783" s="37"/>
      <c r="D783" s="37"/>
      <c r="E783" s="37"/>
      <c r="F783" s="37"/>
      <c r="G783" s="37"/>
    </row>
    <row r="784" customFormat="false" ht="15.75" hidden="false" customHeight="false" outlineLevel="0" collapsed="false">
      <c r="C784" s="37"/>
      <c r="D784" s="37"/>
      <c r="E784" s="37"/>
      <c r="F784" s="37"/>
      <c r="G784" s="37"/>
    </row>
    <row r="785" customFormat="false" ht="15.75" hidden="false" customHeight="false" outlineLevel="0" collapsed="false">
      <c r="C785" s="37"/>
      <c r="D785" s="37"/>
      <c r="E785" s="37"/>
      <c r="F785" s="37"/>
      <c r="G785" s="37"/>
    </row>
    <row r="786" customFormat="false" ht="15.75" hidden="false" customHeight="false" outlineLevel="0" collapsed="false">
      <c r="C786" s="37"/>
      <c r="D786" s="37"/>
      <c r="E786" s="37"/>
      <c r="F786" s="37"/>
      <c r="G786" s="37"/>
    </row>
    <row r="787" customFormat="false" ht="15.75" hidden="false" customHeight="false" outlineLevel="0" collapsed="false">
      <c r="C787" s="37"/>
      <c r="D787" s="37"/>
      <c r="E787" s="37"/>
      <c r="F787" s="37"/>
      <c r="G787" s="37"/>
    </row>
    <row r="788" customFormat="false" ht="15.75" hidden="false" customHeight="false" outlineLevel="0" collapsed="false">
      <c r="C788" s="37"/>
      <c r="D788" s="37"/>
      <c r="E788" s="37"/>
      <c r="F788" s="37"/>
      <c r="G788" s="37"/>
    </row>
    <row r="789" customFormat="false" ht="15.75" hidden="false" customHeight="false" outlineLevel="0" collapsed="false">
      <c r="C789" s="37"/>
      <c r="D789" s="37"/>
      <c r="E789" s="37"/>
      <c r="F789" s="37"/>
      <c r="G789" s="37"/>
    </row>
    <row r="790" customFormat="false" ht="15.75" hidden="false" customHeight="false" outlineLevel="0" collapsed="false">
      <c r="C790" s="37"/>
      <c r="D790" s="37"/>
      <c r="E790" s="37"/>
      <c r="F790" s="37"/>
      <c r="G790" s="37"/>
    </row>
    <row r="791" customFormat="false" ht="15.75" hidden="false" customHeight="false" outlineLevel="0" collapsed="false">
      <c r="C791" s="37"/>
      <c r="D791" s="37"/>
      <c r="E791" s="37"/>
      <c r="F791" s="37"/>
      <c r="G791" s="37"/>
    </row>
    <row r="792" customFormat="false" ht="15.75" hidden="false" customHeight="false" outlineLevel="0" collapsed="false">
      <c r="C792" s="37"/>
      <c r="D792" s="37"/>
      <c r="E792" s="37"/>
      <c r="F792" s="37"/>
      <c r="G792" s="37"/>
    </row>
    <row r="793" customFormat="false" ht="15.75" hidden="false" customHeight="false" outlineLevel="0" collapsed="false">
      <c r="C793" s="37"/>
      <c r="D793" s="37"/>
      <c r="E793" s="37"/>
      <c r="F793" s="37"/>
      <c r="G793" s="37"/>
    </row>
    <row r="794" customFormat="false" ht="15.75" hidden="false" customHeight="false" outlineLevel="0" collapsed="false">
      <c r="C794" s="37"/>
      <c r="D794" s="37"/>
      <c r="E794" s="37"/>
      <c r="F794" s="37"/>
      <c r="G794" s="37"/>
    </row>
    <row r="795" customFormat="false" ht="15.75" hidden="false" customHeight="false" outlineLevel="0" collapsed="false">
      <c r="C795" s="37"/>
      <c r="D795" s="37"/>
      <c r="E795" s="37"/>
      <c r="F795" s="37"/>
      <c r="G795" s="37"/>
    </row>
    <row r="796" customFormat="false" ht="15.75" hidden="false" customHeight="false" outlineLevel="0" collapsed="false">
      <c r="C796" s="37"/>
      <c r="D796" s="37"/>
      <c r="E796" s="37"/>
      <c r="F796" s="37"/>
      <c r="G796" s="37"/>
    </row>
    <row r="797" customFormat="false" ht="15.75" hidden="false" customHeight="false" outlineLevel="0" collapsed="false">
      <c r="C797" s="37"/>
      <c r="D797" s="37"/>
      <c r="E797" s="37"/>
      <c r="F797" s="37"/>
      <c r="G797" s="37"/>
    </row>
    <row r="798" customFormat="false" ht="15.75" hidden="false" customHeight="false" outlineLevel="0" collapsed="false">
      <c r="C798" s="37"/>
      <c r="D798" s="37"/>
      <c r="E798" s="37"/>
      <c r="F798" s="37"/>
      <c r="G798" s="37"/>
    </row>
    <row r="799" customFormat="false" ht="15.75" hidden="false" customHeight="false" outlineLevel="0" collapsed="false">
      <c r="C799" s="37"/>
      <c r="D799" s="37"/>
      <c r="E799" s="37"/>
      <c r="F799" s="37"/>
      <c r="G799" s="37"/>
    </row>
    <row r="800" customFormat="false" ht="15.75" hidden="false" customHeight="false" outlineLevel="0" collapsed="false">
      <c r="C800" s="37"/>
      <c r="D800" s="37"/>
      <c r="E800" s="37"/>
      <c r="F800" s="37"/>
      <c r="G800" s="37"/>
    </row>
    <row r="801" customFormat="false" ht="15.75" hidden="false" customHeight="false" outlineLevel="0" collapsed="false">
      <c r="C801" s="37"/>
      <c r="D801" s="37"/>
      <c r="E801" s="37"/>
      <c r="F801" s="37"/>
      <c r="G801" s="37"/>
    </row>
    <row r="802" customFormat="false" ht="15.75" hidden="false" customHeight="false" outlineLevel="0" collapsed="false">
      <c r="C802" s="37"/>
      <c r="D802" s="37"/>
      <c r="E802" s="37"/>
      <c r="F802" s="37"/>
      <c r="G802" s="37"/>
    </row>
    <row r="803" customFormat="false" ht="15.75" hidden="false" customHeight="false" outlineLevel="0" collapsed="false">
      <c r="C803" s="37"/>
      <c r="D803" s="37"/>
      <c r="E803" s="37"/>
      <c r="F803" s="37"/>
      <c r="G803" s="37"/>
    </row>
    <row r="804" customFormat="false" ht="15.75" hidden="false" customHeight="false" outlineLevel="0" collapsed="false">
      <c r="C804" s="37"/>
      <c r="D804" s="37"/>
      <c r="E804" s="37"/>
      <c r="F804" s="37"/>
      <c r="G804" s="37"/>
    </row>
    <row r="805" customFormat="false" ht="15.75" hidden="false" customHeight="false" outlineLevel="0" collapsed="false">
      <c r="C805" s="37"/>
      <c r="D805" s="37"/>
      <c r="E805" s="37"/>
      <c r="F805" s="37"/>
      <c r="G805" s="37"/>
    </row>
    <row r="806" customFormat="false" ht="15.75" hidden="false" customHeight="false" outlineLevel="0" collapsed="false">
      <c r="C806" s="37"/>
      <c r="D806" s="37"/>
      <c r="E806" s="37"/>
      <c r="F806" s="37"/>
      <c r="G806" s="37"/>
    </row>
    <row r="807" customFormat="false" ht="15.75" hidden="false" customHeight="false" outlineLevel="0" collapsed="false">
      <c r="C807" s="37"/>
      <c r="D807" s="37"/>
      <c r="E807" s="37"/>
      <c r="F807" s="37"/>
      <c r="G807" s="37"/>
    </row>
    <row r="808" customFormat="false" ht="15.75" hidden="false" customHeight="false" outlineLevel="0" collapsed="false">
      <c r="C808" s="37"/>
      <c r="D808" s="37"/>
      <c r="E808" s="37"/>
      <c r="F808" s="37"/>
      <c r="G808" s="37"/>
    </row>
    <row r="809" customFormat="false" ht="15.75" hidden="false" customHeight="false" outlineLevel="0" collapsed="false">
      <c r="C809" s="37"/>
      <c r="D809" s="37"/>
      <c r="E809" s="37"/>
      <c r="F809" s="37"/>
      <c r="G809" s="37"/>
    </row>
    <row r="810" customFormat="false" ht="15.75" hidden="false" customHeight="false" outlineLevel="0" collapsed="false">
      <c r="C810" s="37"/>
      <c r="D810" s="37"/>
      <c r="E810" s="37"/>
      <c r="F810" s="37"/>
      <c r="G810" s="37"/>
    </row>
    <row r="811" customFormat="false" ht="15.75" hidden="false" customHeight="false" outlineLevel="0" collapsed="false">
      <c r="C811" s="37"/>
      <c r="D811" s="37"/>
      <c r="E811" s="37"/>
      <c r="F811" s="37"/>
      <c r="G811" s="37"/>
    </row>
    <row r="812" customFormat="false" ht="15.75" hidden="false" customHeight="false" outlineLevel="0" collapsed="false">
      <c r="C812" s="37"/>
      <c r="D812" s="37"/>
      <c r="E812" s="37"/>
      <c r="F812" s="37"/>
      <c r="G812" s="37"/>
    </row>
    <row r="813" customFormat="false" ht="15.75" hidden="false" customHeight="false" outlineLevel="0" collapsed="false">
      <c r="C813" s="37"/>
      <c r="D813" s="37"/>
      <c r="E813" s="37"/>
      <c r="F813" s="37"/>
      <c r="G813" s="37"/>
    </row>
    <row r="814" customFormat="false" ht="15.75" hidden="false" customHeight="false" outlineLevel="0" collapsed="false">
      <c r="C814" s="37"/>
      <c r="D814" s="37"/>
      <c r="E814" s="37"/>
      <c r="F814" s="37"/>
      <c r="G814" s="37"/>
    </row>
    <row r="815" customFormat="false" ht="15.75" hidden="false" customHeight="false" outlineLevel="0" collapsed="false">
      <c r="C815" s="37"/>
      <c r="D815" s="37"/>
      <c r="E815" s="37"/>
      <c r="F815" s="37"/>
      <c r="G815" s="37"/>
    </row>
    <row r="816" customFormat="false" ht="15.75" hidden="false" customHeight="false" outlineLevel="0" collapsed="false">
      <c r="C816" s="37"/>
      <c r="D816" s="37"/>
      <c r="E816" s="37"/>
      <c r="F816" s="37"/>
      <c r="G816" s="37"/>
    </row>
    <row r="817" customFormat="false" ht="15.75" hidden="false" customHeight="false" outlineLevel="0" collapsed="false">
      <c r="C817" s="37"/>
      <c r="D817" s="37"/>
      <c r="E817" s="37"/>
      <c r="F817" s="37"/>
      <c r="G817" s="37"/>
    </row>
    <row r="818" customFormat="false" ht="15.75" hidden="false" customHeight="false" outlineLevel="0" collapsed="false">
      <c r="C818" s="37"/>
      <c r="D818" s="37"/>
      <c r="E818" s="37"/>
      <c r="F818" s="37"/>
      <c r="G818" s="37"/>
    </row>
    <row r="819" customFormat="false" ht="15.75" hidden="false" customHeight="false" outlineLevel="0" collapsed="false">
      <c r="C819" s="37"/>
      <c r="D819" s="37"/>
      <c r="E819" s="37"/>
      <c r="F819" s="37"/>
      <c r="G819" s="37"/>
    </row>
    <row r="820" customFormat="false" ht="15.75" hidden="false" customHeight="false" outlineLevel="0" collapsed="false">
      <c r="C820" s="37"/>
      <c r="D820" s="37"/>
      <c r="E820" s="37"/>
      <c r="F820" s="37"/>
      <c r="G820" s="37"/>
    </row>
    <row r="821" customFormat="false" ht="15.75" hidden="false" customHeight="false" outlineLevel="0" collapsed="false">
      <c r="C821" s="37"/>
      <c r="D821" s="37"/>
      <c r="E821" s="37"/>
      <c r="F821" s="37"/>
      <c r="G821" s="37"/>
    </row>
    <row r="822" customFormat="false" ht="15.75" hidden="false" customHeight="false" outlineLevel="0" collapsed="false">
      <c r="C822" s="37"/>
      <c r="D822" s="37"/>
      <c r="E822" s="37"/>
      <c r="F822" s="37"/>
      <c r="G822" s="37"/>
    </row>
    <row r="823" customFormat="false" ht="15.75" hidden="false" customHeight="false" outlineLevel="0" collapsed="false">
      <c r="C823" s="37"/>
      <c r="D823" s="37"/>
      <c r="E823" s="37"/>
      <c r="F823" s="37"/>
      <c r="G823" s="37"/>
    </row>
    <row r="824" customFormat="false" ht="15.75" hidden="false" customHeight="false" outlineLevel="0" collapsed="false">
      <c r="C824" s="37"/>
      <c r="D824" s="37"/>
      <c r="E824" s="37"/>
      <c r="F824" s="37"/>
      <c r="G824" s="37"/>
    </row>
    <row r="825" customFormat="false" ht="15.75" hidden="false" customHeight="false" outlineLevel="0" collapsed="false">
      <c r="C825" s="37"/>
      <c r="D825" s="37"/>
      <c r="E825" s="37"/>
      <c r="F825" s="37"/>
      <c r="G825" s="37"/>
    </row>
    <row r="826" customFormat="false" ht="15.75" hidden="false" customHeight="false" outlineLevel="0" collapsed="false">
      <c r="C826" s="37"/>
      <c r="D826" s="37"/>
      <c r="E826" s="37"/>
      <c r="F826" s="37"/>
      <c r="G826" s="37"/>
    </row>
    <row r="827" customFormat="false" ht="15.75" hidden="false" customHeight="false" outlineLevel="0" collapsed="false">
      <c r="C827" s="37"/>
      <c r="D827" s="37"/>
      <c r="E827" s="37"/>
      <c r="F827" s="37"/>
      <c r="G827" s="37"/>
    </row>
    <row r="828" customFormat="false" ht="15.75" hidden="false" customHeight="false" outlineLevel="0" collapsed="false">
      <c r="C828" s="37"/>
      <c r="D828" s="37"/>
      <c r="E828" s="37"/>
      <c r="F828" s="37"/>
      <c r="G828" s="37"/>
    </row>
    <row r="829" customFormat="false" ht="15.75" hidden="false" customHeight="false" outlineLevel="0" collapsed="false">
      <c r="C829" s="37"/>
      <c r="D829" s="37"/>
      <c r="E829" s="37"/>
      <c r="F829" s="37"/>
      <c r="G829" s="37"/>
    </row>
    <row r="830" customFormat="false" ht="15.75" hidden="false" customHeight="false" outlineLevel="0" collapsed="false">
      <c r="C830" s="37"/>
      <c r="D830" s="37"/>
      <c r="E830" s="37"/>
      <c r="F830" s="37"/>
      <c r="G830" s="37"/>
    </row>
    <row r="831" customFormat="false" ht="15.75" hidden="false" customHeight="false" outlineLevel="0" collapsed="false">
      <c r="C831" s="37"/>
      <c r="D831" s="37"/>
      <c r="E831" s="37"/>
      <c r="F831" s="37"/>
      <c r="G831" s="37"/>
    </row>
    <row r="832" customFormat="false" ht="15.75" hidden="false" customHeight="false" outlineLevel="0" collapsed="false">
      <c r="C832" s="37"/>
      <c r="D832" s="37"/>
      <c r="E832" s="37"/>
      <c r="F832" s="37"/>
      <c r="G832" s="37"/>
    </row>
    <row r="833" customFormat="false" ht="15.75" hidden="false" customHeight="false" outlineLevel="0" collapsed="false">
      <c r="C833" s="37"/>
      <c r="D833" s="37"/>
      <c r="E833" s="37"/>
      <c r="F833" s="37"/>
      <c r="G833" s="37"/>
    </row>
    <row r="834" customFormat="false" ht="15.75" hidden="false" customHeight="false" outlineLevel="0" collapsed="false">
      <c r="C834" s="37"/>
      <c r="D834" s="37"/>
      <c r="E834" s="37"/>
      <c r="F834" s="37"/>
      <c r="G834" s="37"/>
    </row>
    <row r="835" customFormat="false" ht="15.75" hidden="false" customHeight="false" outlineLevel="0" collapsed="false">
      <c r="C835" s="37"/>
      <c r="D835" s="37"/>
      <c r="E835" s="37"/>
      <c r="F835" s="37"/>
      <c r="G835" s="37"/>
    </row>
    <row r="836" customFormat="false" ht="15.75" hidden="false" customHeight="false" outlineLevel="0" collapsed="false">
      <c r="C836" s="37"/>
      <c r="D836" s="37"/>
      <c r="E836" s="37"/>
      <c r="F836" s="37"/>
      <c r="G836" s="37"/>
    </row>
    <row r="837" customFormat="false" ht="15.75" hidden="false" customHeight="false" outlineLevel="0" collapsed="false">
      <c r="C837" s="37"/>
      <c r="D837" s="37"/>
      <c r="E837" s="37"/>
      <c r="F837" s="37"/>
      <c r="G837" s="37"/>
    </row>
    <row r="838" customFormat="false" ht="15.75" hidden="false" customHeight="false" outlineLevel="0" collapsed="false">
      <c r="C838" s="37"/>
      <c r="D838" s="37"/>
      <c r="E838" s="37"/>
      <c r="F838" s="37"/>
      <c r="G838" s="37"/>
    </row>
    <row r="839" customFormat="false" ht="15.75" hidden="false" customHeight="false" outlineLevel="0" collapsed="false">
      <c r="C839" s="37"/>
      <c r="D839" s="37"/>
      <c r="E839" s="37"/>
      <c r="F839" s="37"/>
      <c r="G839" s="37"/>
    </row>
    <row r="840" customFormat="false" ht="15.75" hidden="false" customHeight="false" outlineLevel="0" collapsed="false">
      <c r="C840" s="37"/>
      <c r="D840" s="37"/>
      <c r="E840" s="37"/>
      <c r="F840" s="37"/>
      <c r="G840" s="37"/>
    </row>
    <row r="841" customFormat="false" ht="15.75" hidden="false" customHeight="false" outlineLevel="0" collapsed="false">
      <c r="C841" s="37"/>
      <c r="D841" s="37"/>
      <c r="E841" s="37"/>
      <c r="F841" s="37"/>
      <c r="G841" s="37"/>
    </row>
    <row r="842" customFormat="false" ht="15.75" hidden="false" customHeight="false" outlineLevel="0" collapsed="false">
      <c r="C842" s="37"/>
      <c r="D842" s="37"/>
      <c r="E842" s="37"/>
      <c r="F842" s="37"/>
      <c r="G842" s="37"/>
    </row>
    <row r="843" customFormat="false" ht="15.75" hidden="false" customHeight="false" outlineLevel="0" collapsed="false">
      <c r="C843" s="37"/>
      <c r="D843" s="37"/>
      <c r="E843" s="37"/>
      <c r="F843" s="37"/>
      <c r="G843" s="37"/>
    </row>
    <row r="844" customFormat="false" ht="15.75" hidden="false" customHeight="false" outlineLevel="0" collapsed="false">
      <c r="C844" s="37"/>
      <c r="D844" s="37"/>
      <c r="E844" s="37"/>
      <c r="F844" s="37"/>
      <c r="G844" s="37"/>
    </row>
    <row r="845" customFormat="false" ht="15.75" hidden="false" customHeight="false" outlineLevel="0" collapsed="false">
      <c r="C845" s="37"/>
      <c r="D845" s="37"/>
      <c r="E845" s="37"/>
      <c r="F845" s="37"/>
      <c r="G845" s="37"/>
    </row>
    <row r="846" customFormat="false" ht="15.75" hidden="false" customHeight="false" outlineLevel="0" collapsed="false">
      <c r="C846" s="37"/>
      <c r="D846" s="37"/>
      <c r="E846" s="37"/>
      <c r="F846" s="37"/>
      <c r="G846" s="37"/>
    </row>
    <row r="847" customFormat="false" ht="15.75" hidden="false" customHeight="false" outlineLevel="0" collapsed="false">
      <c r="C847" s="37"/>
      <c r="D847" s="37"/>
      <c r="E847" s="37"/>
      <c r="F847" s="37"/>
      <c r="G847" s="37"/>
    </row>
    <row r="848" customFormat="false" ht="15.75" hidden="false" customHeight="false" outlineLevel="0" collapsed="false">
      <c r="C848" s="37"/>
      <c r="D848" s="37"/>
      <c r="E848" s="37"/>
      <c r="F848" s="37"/>
      <c r="G848" s="37"/>
    </row>
    <row r="849" customFormat="false" ht="15.75" hidden="false" customHeight="false" outlineLevel="0" collapsed="false">
      <c r="C849" s="37"/>
      <c r="D849" s="37"/>
      <c r="E849" s="37"/>
      <c r="F849" s="37"/>
      <c r="G849" s="37"/>
    </row>
    <row r="850" customFormat="false" ht="15.75" hidden="false" customHeight="false" outlineLevel="0" collapsed="false">
      <c r="C850" s="37"/>
      <c r="D850" s="37"/>
      <c r="E850" s="37"/>
      <c r="F850" s="37"/>
      <c r="G850" s="37"/>
    </row>
    <row r="851" customFormat="false" ht="15.75" hidden="false" customHeight="false" outlineLevel="0" collapsed="false">
      <c r="C851" s="37"/>
      <c r="D851" s="37"/>
      <c r="E851" s="37"/>
      <c r="F851" s="37"/>
      <c r="G851" s="37"/>
    </row>
    <row r="852" customFormat="false" ht="15.75" hidden="false" customHeight="false" outlineLevel="0" collapsed="false">
      <c r="C852" s="37"/>
      <c r="D852" s="37"/>
      <c r="E852" s="37"/>
      <c r="F852" s="37"/>
      <c r="G852" s="37"/>
    </row>
    <row r="853" customFormat="false" ht="15.75" hidden="false" customHeight="false" outlineLevel="0" collapsed="false">
      <c r="C853" s="37"/>
      <c r="D853" s="37"/>
      <c r="E853" s="37"/>
      <c r="F853" s="37"/>
      <c r="G853" s="37"/>
    </row>
    <row r="854" customFormat="false" ht="15.75" hidden="false" customHeight="false" outlineLevel="0" collapsed="false">
      <c r="C854" s="37"/>
      <c r="D854" s="37"/>
      <c r="E854" s="37"/>
      <c r="F854" s="37"/>
      <c r="G854" s="37"/>
    </row>
    <row r="855" customFormat="false" ht="15.75" hidden="false" customHeight="false" outlineLevel="0" collapsed="false">
      <c r="C855" s="37"/>
      <c r="D855" s="37"/>
      <c r="E855" s="37"/>
      <c r="F855" s="37"/>
      <c r="G855" s="37"/>
    </row>
    <row r="856" customFormat="false" ht="15.75" hidden="false" customHeight="false" outlineLevel="0" collapsed="false">
      <c r="C856" s="37"/>
      <c r="D856" s="37"/>
      <c r="E856" s="37"/>
      <c r="F856" s="37"/>
      <c r="G856" s="37"/>
    </row>
    <row r="857" customFormat="false" ht="15.75" hidden="false" customHeight="false" outlineLevel="0" collapsed="false">
      <c r="C857" s="37"/>
      <c r="D857" s="37"/>
      <c r="E857" s="37"/>
      <c r="F857" s="37"/>
      <c r="G857" s="37"/>
    </row>
    <row r="858" customFormat="false" ht="15.75" hidden="false" customHeight="false" outlineLevel="0" collapsed="false">
      <c r="C858" s="37"/>
      <c r="D858" s="37"/>
      <c r="E858" s="37"/>
      <c r="F858" s="37"/>
      <c r="G858" s="37"/>
    </row>
    <row r="859" customFormat="false" ht="15.75" hidden="false" customHeight="false" outlineLevel="0" collapsed="false">
      <c r="C859" s="37"/>
      <c r="D859" s="37"/>
      <c r="E859" s="37"/>
      <c r="F859" s="37"/>
      <c r="G859" s="37"/>
    </row>
    <row r="860" customFormat="false" ht="15.75" hidden="false" customHeight="false" outlineLevel="0" collapsed="false">
      <c r="C860" s="37"/>
      <c r="D860" s="37"/>
      <c r="E860" s="37"/>
      <c r="F860" s="37"/>
      <c r="G860" s="37"/>
    </row>
    <row r="861" customFormat="false" ht="15.75" hidden="false" customHeight="false" outlineLevel="0" collapsed="false">
      <c r="C861" s="37"/>
      <c r="D861" s="37"/>
      <c r="E861" s="37"/>
      <c r="F861" s="37"/>
      <c r="G861" s="37"/>
    </row>
    <row r="862" customFormat="false" ht="15.75" hidden="false" customHeight="false" outlineLevel="0" collapsed="false">
      <c r="C862" s="37"/>
      <c r="D862" s="37"/>
      <c r="E862" s="37"/>
      <c r="F862" s="37"/>
      <c r="G862" s="37"/>
    </row>
    <row r="863" customFormat="false" ht="15.75" hidden="false" customHeight="false" outlineLevel="0" collapsed="false">
      <c r="C863" s="37"/>
      <c r="D863" s="37"/>
      <c r="E863" s="37"/>
      <c r="F863" s="37"/>
      <c r="G863" s="37"/>
    </row>
    <row r="864" customFormat="false" ht="15.75" hidden="false" customHeight="false" outlineLevel="0" collapsed="false">
      <c r="C864" s="37"/>
      <c r="D864" s="37"/>
      <c r="E864" s="37"/>
      <c r="F864" s="37"/>
      <c r="G864" s="37"/>
    </row>
    <row r="865" customFormat="false" ht="15.75" hidden="false" customHeight="false" outlineLevel="0" collapsed="false">
      <c r="C865" s="37"/>
      <c r="D865" s="37"/>
      <c r="E865" s="37"/>
      <c r="F865" s="37"/>
      <c r="G865" s="37"/>
    </row>
    <row r="866" customFormat="false" ht="15.75" hidden="false" customHeight="false" outlineLevel="0" collapsed="false">
      <c r="C866" s="37"/>
      <c r="D866" s="37"/>
      <c r="E866" s="37"/>
      <c r="F866" s="37"/>
      <c r="G866" s="37"/>
    </row>
    <row r="867" customFormat="false" ht="15.75" hidden="false" customHeight="false" outlineLevel="0" collapsed="false">
      <c r="C867" s="37"/>
      <c r="D867" s="37"/>
      <c r="E867" s="37"/>
      <c r="F867" s="37"/>
      <c r="G867" s="37"/>
    </row>
    <row r="868" customFormat="false" ht="15.75" hidden="false" customHeight="false" outlineLevel="0" collapsed="false">
      <c r="C868" s="37"/>
      <c r="D868" s="37"/>
      <c r="E868" s="37"/>
      <c r="F868" s="37"/>
      <c r="G868" s="37"/>
    </row>
    <row r="869" customFormat="false" ht="15.75" hidden="false" customHeight="false" outlineLevel="0" collapsed="false">
      <c r="C869" s="37"/>
      <c r="D869" s="37"/>
      <c r="E869" s="37"/>
      <c r="F869" s="37"/>
      <c r="G869" s="37"/>
    </row>
    <row r="870" customFormat="false" ht="15.75" hidden="false" customHeight="false" outlineLevel="0" collapsed="false">
      <c r="C870" s="37"/>
      <c r="D870" s="37"/>
      <c r="E870" s="37"/>
      <c r="F870" s="37"/>
      <c r="G870" s="37"/>
    </row>
    <row r="871" customFormat="false" ht="15.75" hidden="false" customHeight="false" outlineLevel="0" collapsed="false">
      <c r="C871" s="37"/>
      <c r="D871" s="37"/>
      <c r="E871" s="37"/>
      <c r="F871" s="37"/>
      <c r="G871" s="37"/>
    </row>
    <row r="872" customFormat="false" ht="15.75" hidden="false" customHeight="false" outlineLevel="0" collapsed="false">
      <c r="C872" s="37"/>
      <c r="D872" s="37"/>
      <c r="E872" s="37"/>
      <c r="F872" s="37"/>
      <c r="G872" s="37"/>
    </row>
    <row r="873" customFormat="false" ht="15.75" hidden="false" customHeight="false" outlineLevel="0" collapsed="false">
      <c r="C873" s="37"/>
      <c r="D873" s="37"/>
      <c r="E873" s="37"/>
      <c r="F873" s="37"/>
      <c r="G873" s="37"/>
    </row>
    <row r="874" customFormat="false" ht="15.75" hidden="false" customHeight="false" outlineLevel="0" collapsed="false">
      <c r="C874" s="37"/>
      <c r="D874" s="37"/>
      <c r="E874" s="37"/>
      <c r="F874" s="37"/>
      <c r="G874" s="37"/>
    </row>
    <row r="875" customFormat="false" ht="15.75" hidden="false" customHeight="false" outlineLevel="0" collapsed="false">
      <c r="C875" s="37"/>
      <c r="D875" s="37"/>
      <c r="E875" s="37"/>
      <c r="F875" s="37"/>
      <c r="G875" s="37"/>
    </row>
    <row r="876" customFormat="false" ht="15.75" hidden="false" customHeight="false" outlineLevel="0" collapsed="false">
      <c r="C876" s="37"/>
      <c r="D876" s="37"/>
      <c r="E876" s="37"/>
      <c r="F876" s="37"/>
      <c r="G876" s="37"/>
    </row>
    <row r="877" customFormat="false" ht="15.75" hidden="false" customHeight="false" outlineLevel="0" collapsed="false">
      <c r="C877" s="37"/>
      <c r="D877" s="37"/>
      <c r="E877" s="37"/>
      <c r="F877" s="37"/>
      <c r="G877" s="37"/>
    </row>
    <row r="878" customFormat="false" ht="15.75" hidden="false" customHeight="false" outlineLevel="0" collapsed="false">
      <c r="C878" s="37"/>
      <c r="D878" s="37"/>
      <c r="E878" s="37"/>
      <c r="F878" s="37"/>
      <c r="G878" s="37"/>
    </row>
    <row r="879" customFormat="false" ht="15.75" hidden="false" customHeight="false" outlineLevel="0" collapsed="false">
      <c r="C879" s="37"/>
      <c r="D879" s="37"/>
      <c r="E879" s="37"/>
      <c r="F879" s="37"/>
      <c r="G879" s="37"/>
    </row>
    <row r="880" customFormat="false" ht="15.75" hidden="false" customHeight="false" outlineLevel="0" collapsed="false">
      <c r="C880" s="37"/>
      <c r="D880" s="37"/>
      <c r="E880" s="37"/>
      <c r="F880" s="37"/>
      <c r="G880" s="37"/>
    </row>
    <row r="881" customFormat="false" ht="15.75" hidden="false" customHeight="false" outlineLevel="0" collapsed="false">
      <c r="C881" s="37"/>
      <c r="D881" s="37"/>
      <c r="E881" s="37"/>
      <c r="F881" s="37"/>
      <c r="G881" s="37"/>
    </row>
    <row r="882" customFormat="false" ht="15.75" hidden="false" customHeight="false" outlineLevel="0" collapsed="false">
      <c r="C882" s="37"/>
      <c r="D882" s="37"/>
      <c r="E882" s="37"/>
      <c r="F882" s="37"/>
      <c r="G882" s="37"/>
    </row>
    <row r="883" customFormat="false" ht="15.75" hidden="false" customHeight="false" outlineLevel="0" collapsed="false">
      <c r="C883" s="37"/>
      <c r="D883" s="37"/>
      <c r="E883" s="37"/>
      <c r="F883" s="37"/>
      <c r="G883" s="37"/>
    </row>
    <row r="884" customFormat="false" ht="15.75" hidden="false" customHeight="false" outlineLevel="0" collapsed="false">
      <c r="C884" s="37"/>
      <c r="D884" s="37"/>
      <c r="E884" s="37"/>
      <c r="F884" s="37"/>
      <c r="G884" s="37"/>
    </row>
    <row r="885" customFormat="false" ht="15.75" hidden="false" customHeight="false" outlineLevel="0" collapsed="false">
      <c r="C885" s="37"/>
      <c r="D885" s="37"/>
      <c r="E885" s="37"/>
      <c r="F885" s="37"/>
      <c r="G885" s="37"/>
    </row>
    <row r="886" customFormat="false" ht="15.75" hidden="false" customHeight="false" outlineLevel="0" collapsed="false">
      <c r="C886" s="37"/>
      <c r="D886" s="37"/>
      <c r="E886" s="37"/>
      <c r="F886" s="37"/>
      <c r="G886" s="37"/>
    </row>
    <row r="887" customFormat="false" ht="15.75" hidden="false" customHeight="false" outlineLevel="0" collapsed="false">
      <c r="C887" s="37"/>
      <c r="D887" s="37"/>
      <c r="E887" s="37"/>
      <c r="F887" s="37"/>
      <c r="G887" s="37"/>
    </row>
    <row r="888" customFormat="false" ht="15.75" hidden="false" customHeight="false" outlineLevel="0" collapsed="false">
      <c r="C888" s="37"/>
      <c r="D888" s="37"/>
      <c r="E888" s="37"/>
      <c r="F888" s="37"/>
      <c r="G888" s="37"/>
    </row>
    <row r="889" customFormat="false" ht="15.75" hidden="false" customHeight="false" outlineLevel="0" collapsed="false">
      <c r="C889" s="37"/>
      <c r="D889" s="37"/>
      <c r="E889" s="37"/>
      <c r="F889" s="37"/>
      <c r="G889" s="37"/>
    </row>
    <row r="890" customFormat="false" ht="15.75" hidden="false" customHeight="false" outlineLevel="0" collapsed="false">
      <c r="C890" s="37"/>
      <c r="D890" s="37"/>
      <c r="E890" s="37"/>
      <c r="F890" s="37"/>
      <c r="G890" s="37"/>
    </row>
    <row r="891" customFormat="false" ht="15.75" hidden="false" customHeight="false" outlineLevel="0" collapsed="false">
      <c r="C891" s="37"/>
      <c r="D891" s="37"/>
      <c r="E891" s="37"/>
      <c r="F891" s="37"/>
      <c r="G891" s="37"/>
    </row>
    <row r="892" customFormat="false" ht="15.75" hidden="false" customHeight="false" outlineLevel="0" collapsed="false">
      <c r="C892" s="37"/>
      <c r="D892" s="37"/>
      <c r="E892" s="37"/>
      <c r="F892" s="37"/>
      <c r="G892" s="37"/>
    </row>
    <row r="893" customFormat="false" ht="15.75" hidden="false" customHeight="false" outlineLevel="0" collapsed="false">
      <c r="C893" s="37"/>
      <c r="D893" s="37"/>
      <c r="E893" s="37"/>
      <c r="F893" s="37"/>
      <c r="G893" s="37"/>
    </row>
    <row r="894" customFormat="false" ht="15.75" hidden="false" customHeight="false" outlineLevel="0" collapsed="false">
      <c r="C894" s="37"/>
      <c r="D894" s="37"/>
      <c r="E894" s="37"/>
      <c r="F894" s="37"/>
      <c r="G894" s="37"/>
    </row>
    <row r="895" customFormat="false" ht="15.75" hidden="false" customHeight="false" outlineLevel="0" collapsed="false">
      <c r="C895" s="37"/>
      <c r="D895" s="37"/>
      <c r="E895" s="37"/>
      <c r="F895" s="37"/>
      <c r="G895" s="37"/>
    </row>
    <row r="896" customFormat="false" ht="15.75" hidden="false" customHeight="false" outlineLevel="0" collapsed="false">
      <c r="C896" s="37"/>
      <c r="D896" s="37"/>
      <c r="E896" s="37"/>
      <c r="F896" s="37"/>
      <c r="G896" s="37"/>
    </row>
    <row r="897" customFormat="false" ht="15.75" hidden="false" customHeight="false" outlineLevel="0" collapsed="false">
      <c r="C897" s="37"/>
      <c r="D897" s="37"/>
      <c r="E897" s="37"/>
      <c r="F897" s="37"/>
      <c r="G897" s="37"/>
    </row>
    <row r="898" customFormat="false" ht="15.75" hidden="false" customHeight="false" outlineLevel="0" collapsed="false">
      <c r="C898" s="37"/>
      <c r="D898" s="37"/>
      <c r="E898" s="37"/>
      <c r="F898" s="37"/>
      <c r="G898" s="37"/>
    </row>
    <row r="899" customFormat="false" ht="15.75" hidden="false" customHeight="false" outlineLevel="0" collapsed="false">
      <c r="C899" s="37"/>
      <c r="D899" s="37"/>
      <c r="E899" s="37"/>
      <c r="F899" s="37"/>
      <c r="G899" s="37"/>
    </row>
    <row r="900" customFormat="false" ht="15.75" hidden="false" customHeight="false" outlineLevel="0" collapsed="false">
      <c r="C900" s="37"/>
      <c r="D900" s="37"/>
      <c r="E900" s="37"/>
      <c r="F900" s="37"/>
      <c r="G900" s="37"/>
    </row>
    <row r="901" customFormat="false" ht="15.75" hidden="false" customHeight="false" outlineLevel="0" collapsed="false">
      <c r="C901" s="37"/>
      <c r="D901" s="37"/>
      <c r="E901" s="37"/>
      <c r="F901" s="37"/>
      <c r="G901" s="37"/>
    </row>
    <row r="902" customFormat="false" ht="15.75" hidden="false" customHeight="false" outlineLevel="0" collapsed="false">
      <c r="C902" s="37"/>
      <c r="D902" s="37"/>
      <c r="E902" s="37"/>
      <c r="F902" s="37"/>
      <c r="G902" s="37"/>
    </row>
    <row r="903" customFormat="false" ht="15.75" hidden="false" customHeight="false" outlineLevel="0" collapsed="false">
      <c r="C903" s="37"/>
      <c r="D903" s="37"/>
      <c r="E903" s="37"/>
      <c r="F903" s="37"/>
      <c r="G903" s="37"/>
    </row>
    <row r="904" customFormat="false" ht="15.75" hidden="false" customHeight="false" outlineLevel="0" collapsed="false">
      <c r="C904" s="37"/>
      <c r="D904" s="37"/>
      <c r="E904" s="37"/>
      <c r="F904" s="37"/>
      <c r="G904" s="37"/>
    </row>
    <row r="905" customFormat="false" ht="15.75" hidden="false" customHeight="false" outlineLevel="0" collapsed="false">
      <c r="C905" s="37"/>
      <c r="D905" s="37"/>
      <c r="E905" s="37"/>
      <c r="F905" s="37"/>
      <c r="G905" s="37"/>
    </row>
    <row r="906" customFormat="false" ht="15.75" hidden="false" customHeight="false" outlineLevel="0" collapsed="false">
      <c r="C906" s="37"/>
      <c r="D906" s="37"/>
      <c r="E906" s="37"/>
      <c r="F906" s="37"/>
      <c r="G906" s="37"/>
    </row>
    <row r="907" customFormat="false" ht="15.75" hidden="false" customHeight="false" outlineLevel="0" collapsed="false">
      <c r="C907" s="37"/>
      <c r="D907" s="37"/>
      <c r="E907" s="37"/>
      <c r="F907" s="37"/>
      <c r="G907" s="37"/>
    </row>
    <row r="908" customFormat="false" ht="15.75" hidden="false" customHeight="false" outlineLevel="0" collapsed="false">
      <c r="C908" s="37"/>
      <c r="D908" s="37"/>
      <c r="E908" s="37"/>
      <c r="F908" s="37"/>
      <c r="G908" s="37"/>
    </row>
    <row r="909" customFormat="false" ht="15.75" hidden="false" customHeight="false" outlineLevel="0" collapsed="false">
      <c r="C909" s="37"/>
      <c r="D909" s="37"/>
      <c r="E909" s="37"/>
      <c r="F909" s="37"/>
      <c r="G909" s="37"/>
    </row>
    <row r="910" customFormat="false" ht="15.75" hidden="false" customHeight="false" outlineLevel="0" collapsed="false">
      <c r="C910" s="37"/>
      <c r="D910" s="37"/>
      <c r="E910" s="37"/>
      <c r="F910" s="37"/>
      <c r="G910" s="37"/>
    </row>
    <row r="911" customFormat="false" ht="15.75" hidden="false" customHeight="false" outlineLevel="0" collapsed="false">
      <c r="C911" s="37"/>
      <c r="D911" s="37"/>
      <c r="E911" s="37"/>
      <c r="F911" s="37"/>
      <c r="G911" s="37"/>
    </row>
    <row r="912" customFormat="false" ht="15.75" hidden="false" customHeight="false" outlineLevel="0" collapsed="false">
      <c r="C912" s="37"/>
      <c r="D912" s="37"/>
      <c r="E912" s="37"/>
      <c r="F912" s="37"/>
      <c r="G912" s="37"/>
    </row>
    <row r="913" customFormat="false" ht="15.75" hidden="false" customHeight="false" outlineLevel="0" collapsed="false">
      <c r="C913" s="37"/>
      <c r="D913" s="37"/>
      <c r="E913" s="37"/>
      <c r="F913" s="37"/>
      <c r="G913" s="37"/>
    </row>
    <row r="914" customFormat="false" ht="15.75" hidden="false" customHeight="false" outlineLevel="0" collapsed="false">
      <c r="C914" s="37"/>
      <c r="D914" s="37"/>
      <c r="E914" s="37"/>
      <c r="F914" s="37"/>
      <c r="G914" s="37"/>
    </row>
    <row r="915" customFormat="false" ht="15.75" hidden="false" customHeight="false" outlineLevel="0" collapsed="false">
      <c r="C915" s="37"/>
      <c r="D915" s="37"/>
      <c r="E915" s="37"/>
      <c r="F915" s="37"/>
      <c r="G915" s="37"/>
    </row>
    <row r="916" customFormat="false" ht="15.75" hidden="false" customHeight="false" outlineLevel="0" collapsed="false">
      <c r="C916" s="37"/>
      <c r="D916" s="37"/>
      <c r="E916" s="37"/>
      <c r="F916" s="37"/>
      <c r="G916" s="37"/>
    </row>
    <row r="917" customFormat="false" ht="15.75" hidden="false" customHeight="false" outlineLevel="0" collapsed="false">
      <c r="C917" s="37"/>
      <c r="D917" s="37"/>
      <c r="E917" s="37"/>
      <c r="F917" s="37"/>
      <c r="G917" s="37"/>
    </row>
    <row r="918" customFormat="false" ht="15.75" hidden="false" customHeight="false" outlineLevel="0" collapsed="false">
      <c r="C918" s="37"/>
      <c r="D918" s="37"/>
      <c r="E918" s="37"/>
      <c r="F918" s="37"/>
      <c r="G918" s="37"/>
    </row>
    <row r="919" customFormat="false" ht="15.75" hidden="false" customHeight="false" outlineLevel="0" collapsed="false">
      <c r="C919" s="37"/>
      <c r="D919" s="37"/>
      <c r="E919" s="37"/>
      <c r="F919" s="37"/>
      <c r="G919" s="37"/>
    </row>
    <row r="920" customFormat="false" ht="15.75" hidden="false" customHeight="false" outlineLevel="0" collapsed="false">
      <c r="C920" s="37"/>
      <c r="D920" s="37"/>
      <c r="E920" s="37"/>
      <c r="F920" s="37"/>
      <c r="G920" s="37"/>
    </row>
    <row r="921" customFormat="false" ht="15.75" hidden="false" customHeight="false" outlineLevel="0" collapsed="false">
      <c r="C921" s="37"/>
      <c r="D921" s="37"/>
      <c r="E921" s="37"/>
      <c r="F921" s="37"/>
      <c r="G921" s="37"/>
    </row>
    <row r="922" customFormat="false" ht="15.75" hidden="false" customHeight="false" outlineLevel="0" collapsed="false">
      <c r="C922" s="37"/>
      <c r="D922" s="37"/>
      <c r="E922" s="37"/>
      <c r="F922" s="37"/>
      <c r="G922" s="37"/>
    </row>
    <row r="923" customFormat="false" ht="15.75" hidden="false" customHeight="false" outlineLevel="0" collapsed="false">
      <c r="C923" s="37"/>
      <c r="D923" s="37"/>
      <c r="E923" s="37"/>
      <c r="F923" s="37"/>
      <c r="G923" s="37"/>
    </row>
    <row r="924" customFormat="false" ht="15.75" hidden="false" customHeight="false" outlineLevel="0" collapsed="false">
      <c r="C924" s="37"/>
      <c r="D924" s="37"/>
      <c r="E924" s="37"/>
      <c r="F924" s="37"/>
      <c r="G924" s="37"/>
    </row>
    <row r="925" customFormat="false" ht="15.75" hidden="false" customHeight="false" outlineLevel="0" collapsed="false">
      <c r="C925" s="37"/>
      <c r="D925" s="37"/>
      <c r="E925" s="37"/>
      <c r="F925" s="37"/>
      <c r="G925" s="37"/>
    </row>
    <row r="926" customFormat="false" ht="15.75" hidden="false" customHeight="false" outlineLevel="0" collapsed="false">
      <c r="C926" s="37"/>
      <c r="D926" s="37"/>
      <c r="E926" s="37"/>
      <c r="F926" s="37"/>
      <c r="G926" s="37"/>
    </row>
    <row r="927" customFormat="false" ht="15.75" hidden="false" customHeight="false" outlineLevel="0" collapsed="false">
      <c r="C927" s="37"/>
      <c r="D927" s="37"/>
      <c r="E927" s="37"/>
      <c r="F927" s="37"/>
      <c r="G927" s="37"/>
    </row>
    <row r="928" customFormat="false" ht="15.75" hidden="false" customHeight="false" outlineLevel="0" collapsed="false">
      <c r="C928" s="37"/>
      <c r="D928" s="37"/>
      <c r="E928" s="37"/>
      <c r="F928" s="37"/>
      <c r="G928" s="37"/>
    </row>
    <row r="929" customFormat="false" ht="15.75" hidden="false" customHeight="false" outlineLevel="0" collapsed="false">
      <c r="C929" s="37"/>
      <c r="D929" s="37"/>
      <c r="E929" s="37"/>
      <c r="F929" s="37"/>
      <c r="G929" s="37"/>
    </row>
    <row r="930" customFormat="false" ht="15.75" hidden="false" customHeight="false" outlineLevel="0" collapsed="false">
      <c r="C930" s="37"/>
      <c r="D930" s="37"/>
      <c r="E930" s="37"/>
      <c r="F930" s="37"/>
      <c r="G930" s="37"/>
    </row>
    <row r="931" customFormat="false" ht="15.75" hidden="false" customHeight="false" outlineLevel="0" collapsed="false">
      <c r="C931" s="37"/>
      <c r="D931" s="37"/>
      <c r="E931" s="37"/>
      <c r="F931" s="37"/>
      <c r="G931" s="37"/>
    </row>
    <row r="932" customFormat="false" ht="15.75" hidden="false" customHeight="false" outlineLevel="0" collapsed="false">
      <c r="C932" s="37"/>
      <c r="D932" s="37"/>
      <c r="E932" s="37"/>
      <c r="F932" s="37"/>
      <c r="G932" s="37"/>
    </row>
    <row r="933" customFormat="false" ht="15.75" hidden="false" customHeight="false" outlineLevel="0" collapsed="false">
      <c r="C933" s="37"/>
      <c r="D933" s="37"/>
      <c r="E933" s="37"/>
      <c r="F933" s="37"/>
      <c r="G933" s="37"/>
    </row>
    <row r="934" customFormat="false" ht="15.75" hidden="false" customHeight="false" outlineLevel="0" collapsed="false">
      <c r="C934" s="37"/>
      <c r="D934" s="37"/>
      <c r="E934" s="37"/>
      <c r="F934" s="37"/>
      <c r="G934" s="37"/>
    </row>
    <row r="935" customFormat="false" ht="15.75" hidden="false" customHeight="false" outlineLevel="0" collapsed="false">
      <c r="C935" s="37"/>
      <c r="D935" s="37"/>
      <c r="E935" s="37"/>
      <c r="F935" s="37"/>
      <c r="G935" s="37"/>
    </row>
    <row r="936" customFormat="false" ht="15.75" hidden="false" customHeight="false" outlineLevel="0" collapsed="false">
      <c r="C936" s="37"/>
      <c r="D936" s="37"/>
      <c r="E936" s="37"/>
      <c r="F936" s="37"/>
      <c r="G936" s="37"/>
    </row>
    <row r="937" customFormat="false" ht="15.75" hidden="false" customHeight="false" outlineLevel="0" collapsed="false">
      <c r="C937" s="37"/>
      <c r="D937" s="37"/>
      <c r="E937" s="37"/>
      <c r="F937" s="37"/>
      <c r="G937" s="37"/>
    </row>
    <row r="938" customFormat="false" ht="15.75" hidden="false" customHeight="false" outlineLevel="0" collapsed="false">
      <c r="C938" s="37"/>
      <c r="D938" s="37"/>
      <c r="E938" s="37"/>
      <c r="F938" s="37"/>
      <c r="G938" s="37"/>
    </row>
    <row r="939" customFormat="false" ht="15.75" hidden="false" customHeight="false" outlineLevel="0" collapsed="false">
      <c r="C939" s="37"/>
      <c r="D939" s="37"/>
      <c r="E939" s="37"/>
      <c r="F939" s="37"/>
      <c r="G939" s="37"/>
    </row>
    <row r="940" customFormat="false" ht="15.75" hidden="false" customHeight="false" outlineLevel="0" collapsed="false">
      <c r="C940" s="37"/>
      <c r="D940" s="37"/>
      <c r="E940" s="37"/>
      <c r="F940" s="37"/>
      <c r="G940" s="37"/>
    </row>
    <row r="941" customFormat="false" ht="15.75" hidden="false" customHeight="false" outlineLevel="0" collapsed="false">
      <c r="C941" s="37"/>
      <c r="D941" s="37"/>
      <c r="E941" s="37"/>
      <c r="F941" s="37"/>
      <c r="G941" s="37"/>
    </row>
    <row r="942" customFormat="false" ht="15.75" hidden="false" customHeight="false" outlineLevel="0" collapsed="false">
      <c r="C942" s="37"/>
      <c r="D942" s="37"/>
      <c r="E942" s="37"/>
      <c r="F942" s="37"/>
      <c r="G942" s="37"/>
    </row>
    <row r="943" customFormat="false" ht="15.75" hidden="false" customHeight="false" outlineLevel="0" collapsed="false">
      <c r="C943" s="37"/>
      <c r="D943" s="37"/>
      <c r="E943" s="37"/>
      <c r="F943" s="37"/>
      <c r="G943" s="37"/>
    </row>
    <row r="944" customFormat="false" ht="15.75" hidden="false" customHeight="false" outlineLevel="0" collapsed="false">
      <c r="C944" s="37"/>
      <c r="D944" s="37"/>
      <c r="E944" s="37"/>
      <c r="F944" s="37"/>
      <c r="G944" s="37"/>
    </row>
    <row r="945" customFormat="false" ht="15.75" hidden="false" customHeight="false" outlineLevel="0" collapsed="false">
      <c r="C945" s="37"/>
      <c r="D945" s="37"/>
      <c r="E945" s="37"/>
      <c r="F945" s="37"/>
      <c r="G945" s="37"/>
    </row>
    <row r="946" customFormat="false" ht="15.75" hidden="false" customHeight="false" outlineLevel="0" collapsed="false">
      <c r="C946" s="37"/>
      <c r="D946" s="37"/>
      <c r="E946" s="37"/>
      <c r="F946" s="37"/>
      <c r="G946" s="37"/>
    </row>
    <row r="947" customFormat="false" ht="15.75" hidden="false" customHeight="false" outlineLevel="0" collapsed="false">
      <c r="C947" s="37"/>
      <c r="D947" s="37"/>
      <c r="E947" s="37"/>
      <c r="F947" s="37"/>
      <c r="G947" s="37"/>
    </row>
    <row r="948" customFormat="false" ht="15.75" hidden="false" customHeight="false" outlineLevel="0" collapsed="false">
      <c r="C948" s="37"/>
      <c r="D948" s="37"/>
      <c r="E948" s="37"/>
      <c r="F948" s="37"/>
      <c r="G948" s="37"/>
    </row>
    <row r="949" customFormat="false" ht="15.75" hidden="false" customHeight="false" outlineLevel="0" collapsed="false">
      <c r="C949" s="37"/>
      <c r="D949" s="37"/>
      <c r="E949" s="37"/>
      <c r="F949" s="37"/>
      <c r="G949" s="37"/>
    </row>
    <row r="950" customFormat="false" ht="15.75" hidden="false" customHeight="false" outlineLevel="0" collapsed="false">
      <c r="C950" s="37"/>
      <c r="D950" s="37"/>
      <c r="E950" s="37"/>
      <c r="F950" s="37"/>
      <c r="G950" s="37"/>
    </row>
    <row r="951" customFormat="false" ht="15.75" hidden="false" customHeight="false" outlineLevel="0" collapsed="false">
      <c r="C951" s="37"/>
      <c r="D951" s="37"/>
      <c r="E951" s="37"/>
      <c r="F951" s="37"/>
      <c r="G951" s="37"/>
    </row>
    <row r="952" customFormat="false" ht="15.75" hidden="false" customHeight="false" outlineLevel="0" collapsed="false">
      <c r="C952" s="37"/>
      <c r="D952" s="37"/>
      <c r="E952" s="37"/>
      <c r="F952" s="37"/>
      <c r="G952" s="37"/>
    </row>
    <row r="953" customFormat="false" ht="15.75" hidden="false" customHeight="false" outlineLevel="0" collapsed="false">
      <c r="C953" s="37"/>
      <c r="D953" s="37"/>
      <c r="E953" s="37"/>
      <c r="F953" s="37"/>
      <c r="G953" s="37"/>
    </row>
    <row r="954" customFormat="false" ht="15.75" hidden="false" customHeight="false" outlineLevel="0" collapsed="false">
      <c r="C954" s="37"/>
      <c r="D954" s="37"/>
      <c r="E954" s="37"/>
      <c r="F954" s="37"/>
      <c r="G954" s="37"/>
    </row>
    <row r="955" customFormat="false" ht="15.75" hidden="false" customHeight="false" outlineLevel="0" collapsed="false">
      <c r="C955" s="37"/>
      <c r="D955" s="37"/>
      <c r="E955" s="37"/>
      <c r="F955" s="37"/>
      <c r="G955" s="37"/>
    </row>
    <row r="956" customFormat="false" ht="15.75" hidden="false" customHeight="false" outlineLevel="0" collapsed="false">
      <c r="C956" s="37"/>
      <c r="D956" s="37"/>
      <c r="E956" s="37"/>
      <c r="F956" s="37"/>
      <c r="G956" s="37"/>
    </row>
    <row r="957" customFormat="false" ht="15.75" hidden="false" customHeight="false" outlineLevel="0" collapsed="false">
      <c r="C957" s="37"/>
      <c r="D957" s="37"/>
      <c r="E957" s="37"/>
      <c r="F957" s="37"/>
      <c r="G957" s="37"/>
    </row>
    <row r="958" customFormat="false" ht="15.75" hidden="false" customHeight="false" outlineLevel="0" collapsed="false">
      <c r="C958" s="37"/>
      <c r="D958" s="37"/>
      <c r="E958" s="37"/>
      <c r="F958" s="37"/>
      <c r="G958" s="37"/>
    </row>
    <row r="959" customFormat="false" ht="15.75" hidden="false" customHeight="false" outlineLevel="0" collapsed="false">
      <c r="C959" s="37"/>
      <c r="D959" s="37"/>
      <c r="E959" s="37"/>
      <c r="F959" s="37"/>
      <c r="G959" s="37"/>
    </row>
    <row r="960" customFormat="false" ht="15.75" hidden="false" customHeight="false" outlineLevel="0" collapsed="false">
      <c r="C960" s="37"/>
      <c r="D960" s="37"/>
      <c r="E960" s="37"/>
      <c r="F960" s="37"/>
      <c r="G960" s="37"/>
    </row>
    <row r="961" customFormat="false" ht="15.75" hidden="false" customHeight="false" outlineLevel="0" collapsed="false">
      <c r="C961" s="37"/>
      <c r="D961" s="37"/>
      <c r="E961" s="37"/>
      <c r="F961" s="37"/>
      <c r="G961" s="37"/>
    </row>
    <row r="962" customFormat="false" ht="15.75" hidden="false" customHeight="false" outlineLevel="0" collapsed="false">
      <c r="C962" s="37"/>
      <c r="D962" s="37"/>
      <c r="E962" s="37"/>
      <c r="F962" s="37"/>
      <c r="G962" s="37"/>
    </row>
    <row r="963" customFormat="false" ht="15.75" hidden="false" customHeight="false" outlineLevel="0" collapsed="false">
      <c r="C963" s="37"/>
      <c r="D963" s="37"/>
      <c r="E963" s="37"/>
      <c r="F963" s="37"/>
      <c r="G963" s="37"/>
    </row>
    <row r="964" customFormat="false" ht="15.75" hidden="false" customHeight="false" outlineLevel="0" collapsed="false">
      <c r="C964" s="37"/>
      <c r="D964" s="37"/>
      <c r="E964" s="37"/>
      <c r="F964" s="37"/>
      <c r="G964" s="37"/>
    </row>
    <row r="965" customFormat="false" ht="15.75" hidden="false" customHeight="false" outlineLevel="0" collapsed="false">
      <c r="C965" s="37"/>
      <c r="D965" s="37"/>
      <c r="E965" s="37"/>
      <c r="F965" s="37"/>
      <c r="G965" s="37"/>
    </row>
    <row r="966" customFormat="false" ht="15.75" hidden="false" customHeight="false" outlineLevel="0" collapsed="false">
      <c r="C966" s="37"/>
      <c r="D966" s="37"/>
      <c r="E966" s="37"/>
      <c r="F966" s="37"/>
      <c r="G966" s="37"/>
    </row>
    <row r="967" customFormat="false" ht="15.75" hidden="false" customHeight="false" outlineLevel="0" collapsed="false">
      <c r="C967" s="37"/>
      <c r="D967" s="37"/>
      <c r="E967" s="37"/>
      <c r="F967" s="37"/>
      <c r="G967" s="37"/>
    </row>
    <row r="968" customFormat="false" ht="15.75" hidden="false" customHeight="false" outlineLevel="0" collapsed="false">
      <c r="C968" s="37"/>
      <c r="D968" s="37"/>
      <c r="E968" s="37"/>
      <c r="F968" s="37"/>
      <c r="G968" s="37"/>
    </row>
    <row r="969" customFormat="false" ht="15.75" hidden="false" customHeight="false" outlineLevel="0" collapsed="false">
      <c r="C969" s="37"/>
      <c r="D969" s="37"/>
      <c r="E969" s="37"/>
      <c r="F969" s="37"/>
      <c r="G969" s="37"/>
    </row>
    <row r="970" customFormat="false" ht="15.75" hidden="false" customHeight="false" outlineLevel="0" collapsed="false">
      <c r="C970" s="37"/>
      <c r="D970" s="37"/>
      <c r="E970" s="37"/>
      <c r="F970" s="37"/>
      <c r="G970" s="37"/>
    </row>
    <row r="971" customFormat="false" ht="15.75" hidden="false" customHeight="false" outlineLevel="0" collapsed="false">
      <c r="C971" s="37"/>
      <c r="D971" s="37"/>
      <c r="E971" s="37"/>
      <c r="F971" s="37"/>
      <c r="G971" s="37"/>
    </row>
    <row r="972" customFormat="false" ht="15.75" hidden="false" customHeight="false" outlineLevel="0" collapsed="false">
      <c r="C972" s="37"/>
      <c r="D972" s="37"/>
      <c r="E972" s="37"/>
      <c r="F972" s="37"/>
      <c r="G972" s="37"/>
    </row>
    <row r="973" customFormat="false" ht="15.75" hidden="false" customHeight="false" outlineLevel="0" collapsed="false">
      <c r="C973" s="37"/>
      <c r="D973" s="37"/>
      <c r="E973" s="37"/>
      <c r="F973" s="37"/>
      <c r="G973" s="37"/>
    </row>
    <row r="974" customFormat="false" ht="15.75" hidden="false" customHeight="false" outlineLevel="0" collapsed="false">
      <c r="C974" s="37"/>
      <c r="D974" s="37"/>
      <c r="E974" s="37"/>
      <c r="F974" s="37"/>
      <c r="G974" s="37"/>
    </row>
    <row r="975" customFormat="false" ht="15.75" hidden="false" customHeight="false" outlineLevel="0" collapsed="false">
      <c r="C975" s="37"/>
      <c r="D975" s="37"/>
      <c r="E975" s="37"/>
      <c r="F975" s="37"/>
      <c r="G975" s="37"/>
    </row>
    <row r="976" customFormat="false" ht="15.75" hidden="false" customHeight="false" outlineLevel="0" collapsed="false">
      <c r="C976" s="37"/>
      <c r="D976" s="37"/>
      <c r="E976" s="37"/>
      <c r="F976" s="37"/>
      <c r="G976" s="37"/>
    </row>
    <row r="977" customFormat="false" ht="15.75" hidden="false" customHeight="false" outlineLevel="0" collapsed="false">
      <c r="C977" s="37"/>
      <c r="D977" s="37"/>
      <c r="E977" s="37"/>
      <c r="F977" s="37"/>
      <c r="G977" s="37"/>
    </row>
    <row r="978" customFormat="false" ht="15.75" hidden="false" customHeight="false" outlineLevel="0" collapsed="false">
      <c r="C978" s="37"/>
      <c r="D978" s="37"/>
      <c r="E978" s="37"/>
      <c r="F978" s="37"/>
      <c r="G978" s="37"/>
    </row>
    <row r="979" customFormat="false" ht="15.75" hidden="false" customHeight="false" outlineLevel="0" collapsed="false">
      <c r="C979" s="37"/>
      <c r="D979" s="37"/>
      <c r="E979" s="37"/>
      <c r="F979" s="37"/>
      <c r="G979" s="37"/>
    </row>
    <row r="980" customFormat="false" ht="15.75" hidden="false" customHeight="false" outlineLevel="0" collapsed="false">
      <c r="C980" s="37"/>
      <c r="D980" s="37"/>
      <c r="E980" s="37"/>
      <c r="F980" s="37"/>
      <c r="G980" s="37"/>
    </row>
    <row r="981" customFormat="false" ht="15.75" hidden="false" customHeight="false" outlineLevel="0" collapsed="false">
      <c r="C981" s="37"/>
      <c r="D981" s="37"/>
      <c r="E981" s="37"/>
      <c r="F981" s="37"/>
      <c r="G981" s="37"/>
    </row>
    <row r="982" customFormat="false" ht="15.75" hidden="false" customHeight="false" outlineLevel="0" collapsed="false">
      <c r="C982" s="37"/>
      <c r="D982" s="37"/>
      <c r="E982" s="37"/>
      <c r="F982" s="37"/>
      <c r="G982" s="37"/>
    </row>
    <row r="983" customFormat="false" ht="15.75" hidden="false" customHeight="false" outlineLevel="0" collapsed="false">
      <c r="C983" s="37"/>
      <c r="D983" s="37"/>
      <c r="E983" s="37"/>
      <c r="F983" s="37"/>
      <c r="G983" s="37"/>
    </row>
    <row r="984" customFormat="false" ht="15.75" hidden="false" customHeight="false" outlineLevel="0" collapsed="false">
      <c r="C984" s="37"/>
      <c r="D984" s="37"/>
      <c r="E984" s="37"/>
      <c r="F984" s="37"/>
      <c r="G984" s="37"/>
    </row>
    <row r="985" customFormat="false" ht="15.75" hidden="false" customHeight="false" outlineLevel="0" collapsed="false">
      <c r="C985" s="37"/>
      <c r="D985" s="37"/>
      <c r="E985" s="37"/>
      <c r="F985" s="37"/>
      <c r="G985" s="37"/>
    </row>
    <row r="986" customFormat="false" ht="15.75" hidden="false" customHeight="false" outlineLevel="0" collapsed="false">
      <c r="C986" s="37"/>
      <c r="D986" s="37"/>
      <c r="E986" s="37"/>
      <c r="F986" s="37"/>
      <c r="G986" s="37"/>
    </row>
    <row r="987" customFormat="false" ht="15.75" hidden="false" customHeight="false" outlineLevel="0" collapsed="false">
      <c r="C987" s="37"/>
      <c r="D987" s="37"/>
      <c r="E987" s="37"/>
      <c r="F987" s="37"/>
      <c r="G987" s="37"/>
    </row>
    <row r="988" customFormat="false" ht="15.75" hidden="false" customHeight="false" outlineLevel="0" collapsed="false">
      <c r="C988" s="37"/>
      <c r="D988" s="37"/>
      <c r="E988" s="37"/>
      <c r="F988" s="37"/>
      <c r="G988" s="37"/>
    </row>
    <row r="989" customFormat="false" ht="15.75" hidden="false" customHeight="false" outlineLevel="0" collapsed="false">
      <c r="C989" s="37"/>
      <c r="D989" s="37"/>
      <c r="E989" s="37"/>
      <c r="F989" s="37"/>
      <c r="G989" s="37"/>
    </row>
    <row r="990" customFormat="false" ht="15.75" hidden="false" customHeight="false" outlineLevel="0" collapsed="false">
      <c r="C990" s="37"/>
      <c r="D990" s="37"/>
      <c r="E990" s="37"/>
      <c r="F990" s="37"/>
      <c r="G990" s="37"/>
    </row>
    <row r="991" customFormat="false" ht="15.75" hidden="false" customHeight="false" outlineLevel="0" collapsed="false">
      <c r="C991" s="37"/>
      <c r="D991" s="37"/>
      <c r="E991" s="37"/>
      <c r="F991" s="37"/>
      <c r="G991" s="37"/>
    </row>
    <row r="992" customFormat="false" ht="15.75" hidden="false" customHeight="false" outlineLevel="0" collapsed="false">
      <c r="C992" s="37"/>
      <c r="D992" s="37"/>
      <c r="E992" s="37"/>
      <c r="F992" s="37"/>
      <c r="G992" s="37"/>
    </row>
    <row r="993" customFormat="false" ht="15.75" hidden="false" customHeight="false" outlineLevel="0" collapsed="false">
      <c r="C993" s="37"/>
      <c r="D993" s="37"/>
      <c r="E993" s="37"/>
      <c r="F993" s="37"/>
      <c r="G993" s="37"/>
    </row>
    <row r="994" customFormat="false" ht="15.75" hidden="false" customHeight="false" outlineLevel="0" collapsed="false">
      <c r="C994" s="37"/>
      <c r="D994" s="37"/>
      <c r="E994" s="37"/>
      <c r="F994" s="37"/>
      <c r="G994" s="37"/>
    </row>
    <row r="995" customFormat="false" ht="15.75" hidden="false" customHeight="false" outlineLevel="0" collapsed="false">
      <c r="C995" s="37"/>
      <c r="D995" s="37"/>
      <c r="E995" s="37"/>
      <c r="F995" s="37"/>
      <c r="G995" s="37"/>
    </row>
    <row r="996" customFormat="false" ht="15.75" hidden="false" customHeight="false" outlineLevel="0" collapsed="false">
      <c r="C996" s="37"/>
      <c r="D996" s="37"/>
      <c r="E996" s="37"/>
      <c r="F996" s="37"/>
      <c r="G996" s="37"/>
    </row>
    <row r="997" customFormat="false" ht="15.75" hidden="false" customHeight="false" outlineLevel="0" collapsed="false">
      <c r="C997" s="37"/>
      <c r="D997" s="37"/>
      <c r="E997" s="37"/>
      <c r="F997" s="37"/>
      <c r="G997" s="37"/>
    </row>
    <row r="998" customFormat="false" ht="15.75" hidden="false" customHeight="false" outlineLevel="0" collapsed="false">
      <c r="C998" s="37"/>
      <c r="D998" s="37"/>
      <c r="E998" s="37"/>
      <c r="F998" s="37"/>
      <c r="G998" s="37"/>
    </row>
    <row r="999" customFormat="false" ht="15.75" hidden="false" customHeight="false" outlineLevel="0" collapsed="false">
      <c r="C999" s="37"/>
      <c r="D999" s="37"/>
      <c r="E999" s="37"/>
      <c r="F999" s="37"/>
      <c r="G999" s="37"/>
    </row>
    <row r="1000" customFormat="false" ht="15.75" hidden="false" customHeight="false" outlineLevel="0" collapsed="false">
      <c r="C1000" s="37"/>
      <c r="D1000" s="37"/>
      <c r="E1000" s="37"/>
      <c r="F1000" s="37"/>
      <c r="G1000" s="37"/>
    </row>
    <row r="1001" customFormat="false" ht="15.75" hidden="false" customHeight="false" outlineLevel="0" collapsed="false">
      <c r="C1001" s="37"/>
      <c r="D1001" s="37"/>
      <c r="E1001" s="37"/>
      <c r="F1001" s="37"/>
      <c r="G1001" s="37"/>
    </row>
    <row r="1002" customFormat="false" ht="15.75" hidden="false" customHeight="false" outlineLevel="0" collapsed="false">
      <c r="C1002" s="37"/>
      <c r="D1002" s="37"/>
      <c r="E1002" s="37"/>
      <c r="F1002" s="37"/>
      <c r="G1002" s="37"/>
    </row>
    <row r="1003" customFormat="false" ht="15.75" hidden="false" customHeight="false" outlineLevel="0" collapsed="false">
      <c r="C1003" s="37"/>
      <c r="D1003" s="37"/>
      <c r="E1003" s="37"/>
      <c r="F1003" s="37"/>
      <c r="G1003" s="37"/>
    </row>
    <row r="1004" customFormat="false" ht="15.75" hidden="false" customHeight="false" outlineLevel="0" collapsed="false">
      <c r="C1004" s="37"/>
      <c r="D1004" s="37"/>
      <c r="E1004" s="37"/>
      <c r="F1004" s="37"/>
      <c r="G1004" s="37"/>
    </row>
    <row r="1005" customFormat="false" ht="15.75" hidden="false" customHeight="false" outlineLevel="0" collapsed="false">
      <c r="C1005" s="37"/>
      <c r="D1005" s="37"/>
      <c r="E1005" s="37"/>
      <c r="F1005" s="37"/>
      <c r="G1005" s="37"/>
    </row>
    <row r="1006" customFormat="false" ht="15.75" hidden="false" customHeight="false" outlineLevel="0" collapsed="false">
      <c r="C1006" s="37"/>
      <c r="D1006" s="37"/>
      <c r="E1006" s="37"/>
      <c r="F1006" s="37"/>
      <c r="G1006" s="37"/>
    </row>
    <row r="1007" customFormat="false" ht="15.75" hidden="false" customHeight="false" outlineLevel="0" collapsed="false">
      <c r="C1007" s="37"/>
      <c r="D1007" s="37"/>
      <c r="E1007" s="37"/>
      <c r="F1007" s="37"/>
      <c r="G1007" s="37"/>
    </row>
    <row r="1008" customFormat="false" ht="15.75" hidden="false" customHeight="false" outlineLevel="0" collapsed="false">
      <c r="C1008" s="37"/>
      <c r="D1008" s="37"/>
      <c r="E1008" s="37"/>
      <c r="F1008" s="37"/>
      <c r="G1008" s="37"/>
    </row>
    <row r="1009" customFormat="false" ht="15.75" hidden="false" customHeight="false" outlineLevel="0" collapsed="false">
      <c r="C1009" s="37"/>
      <c r="D1009" s="37"/>
      <c r="E1009" s="37"/>
      <c r="F1009" s="37"/>
      <c r="G1009" s="37"/>
    </row>
    <row r="1010" customFormat="false" ht="15.75" hidden="false" customHeight="false" outlineLevel="0" collapsed="false">
      <c r="C1010" s="37"/>
      <c r="D1010" s="37"/>
      <c r="E1010" s="37"/>
      <c r="F1010" s="37"/>
      <c r="G1010" s="37"/>
    </row>
    <row r="1011" customFormat="false" ht="15.75" hidden="false" customHeight="false" outlineLevel="0" collapsed="false">
      <c r="C1011" s="37"/>
      <c r="D1011" s="37"/>
      <c r="E1011" s="37"/>
      <c r="F1011" s="37"/>
      <c r="G1011" s="37"/>
    </row>
    <row r="1012" customFormat="false" ht="15.75" hidden="false" customHeight="false" outlineLevel="0" collapsed="false">
      <c r="C1012" s="37"/>
      <c r="D1012" s="37"/>
      <c r="E1012" s="37"/>
      <c r="F1012" s="37"/>
      <c r="G1012" s="37"/>
    </row>
    <row r="1013" customFormat="false" ht="15.75" hidden="false" customHeight="false" outlineLevel="0" collapsed="false">
      <c r="C1013" s="37"/>
      <c r="D1013" s="37"/>
      <c r="E1013" s="37"/>
      <c r="F1013" s="37"/>
      <c r="G1013" s="37"/>
    </row>
    <row r="1014" customFormat="false" ht="15.75" hidden="false" customHeight="false" outlineLevel="0" collapsed="false">
      <c r="C1014" s="37"/>
      <c r="D1014" s="37"/>
      <c r="E1014" s="37"/>
      <c r="F1014" s="37"/>
      <c r="G1014" s="37"/>
    </row>
    <row r="1015" customFormat="false" ht="15.75" hidden="false" customHeight="false" outlineLevel="0" collapsed="false">
      <c r="C1015" s="37"/>
      <c r="D1015" s="37"/>
      <c r="E1015" s="37"/>
      <c r="F1015" s="37"/>
      <c r="G1015" s="37"/>
    </row>
    <row r="1016" customFormat="false" ht="15.75" hidden="false" customHeight="false" outlineLevel="0" collapsed="false">
      <c r="C1016" s="37"/>
      <c r="D1016" s="37"/>
      <c r="E1016" s="37"/>
      <c r="F1016" s="37"/>
      <c r="G1016" s="37"/>
    </row>
    <row r="1017" customFormat="false" ht="15.75" hidden="false" customHeight="false" outlineLevel="0" collapsed="false">
      <c r="C1017" s="37"/>
      <c r="D1017" s="37"/>
      <c r="E1017" s="37"/>
      <c r="F1017" s="37"/>
      <c r="G1017" s="37"/>
    </row>
    <row r="1018" customFormat="false" ht="15.75" hidden="false" customHeight="false" outlineLevel="0" collapsed="false">
      <c r="C1018" s="37"/>
      <c r="D1018" s="37"/>
      <c r="E1018" s="37"/>
      <c r="F1018" s="37"/>
      <c r="G1018" s="37"/>
    </row>
    <row r="1019" customFormat="false" ht="15.75" hidden="false" customHeight="false" outlineLevel="0" collapsed="false">
      <c r="C1019" s="37"/>
      <c r="D1019" s="37"/>
      <c r="E1019" s="37"/>
      <c r="F1019" s="37"/>
      <c r="G1019" s="37"/>
    </row>
    <row r="1020" customFormat="false" ht="15.75" hidden="false" customHeight="false" outlineLevel="0" collapsed="false">
      <c r="C1020" s="37"/>
      <c r="D1020" s="37"/>
      <c r="E1020" s="37"/>
      <c r="F1020" s="37"/>
      <c r="G1020" s="37"/>
    </row>
    <row r="1021" customFormat="false" ht="15.75" hidden="false" customHeight="false" outlineLevel="0" collapsed="false">
      <c r="C1021" s="37"/>
      <c r="D1021" s="37"/>
      <c r="E1021" s="37"/>
      <c r="F1021" s="37"/>
      <c r="G1021" s="37"/>
    </row>
    <row r="1022" customFormat="false" ht="15.75" hidden="false" customHeight="false" outlineLevel="0" collapsed="false">
      <c r="C1022" s="37"/>
      <c r="D1022" s="37"/>
      <c r="E1022" s="37"/>
      <c r="F1022" s="37"/>
      <c r="G1022" s="37"/>
    </row>
    <row r="1023" customFormat="false" ht="15.75" hidden="false" customHeight="false" outlineLevel="0" collapsed="false">
      <c r="C1023" s="37"/>
      <c r="D1023" s="37"/>
      <c r="E1023" s="37"/>
      <c r="F1023" s="37"/>
      <c r="G1023" s="37"/>
    </row>
    <row r="1024" customFormat="false" ht="15.75" hidden="false" customHeight="false" outlineLevel="0" collapsed="false">
      <c r="C1024" s="37"/>
      <c r="D1024" s="37"/>
      <c r="E1024" s="37"/>
      <c r="F1024" s="37"/>
      <c r="G1024" s="37"/>
    </row>
    <row r="1025" customFormat="false" ht="15.75" hidden="false" customHeight="false" outlineLevel="0" collapsed="false">
      <c r="C1025" s="37"/>
      <c r="D1025" s="37"/>
      <c r="E1025" s="37"/>
      <c r="F1025" s="37"/>
      <c r="G1025" s="37"/>
    </row>
    <row r="1026" customFormat="false" ht="15.75" hidden="false" customHeight="false" outlineLevel="0" collapsed="false">
      <c r="C1026" s="37"/>
      <c r="D1026" s="37"/>
      <c r="E1026" s="37"/>
      <c r="F1026" s="37"/>
      <c r="G1026" s="37"/>
    </row>
    <row r="1027" customFormat="false" ht="15.75" hidden="false" customHeight="false" outlineLevel="0" collapsed="false">
      <c r="C1027" s="37"/>
      <c r="D1027" s="37"/>
      <c r="E1027" s="37"/>
      <c r="F1027" s="37"/>
      <c r="G1027" s="37"/>
    </row>
    <row r="1028" customFormat="false" ht="15.75" hidden="false" customHeight="false" outlineLevel="0" collapsed="false">
      <c r="C1028" s="37"/>
      <c r="D1028" s="37"/>
      <c r="E1028" s="37"/>
      <c r="F1028" s="37"/>
      <c r="G1028" s="37"/>
    </row>
    <row r="1029" customFormat="false" ht="15.75" hidden="false" customHeight="false" outlineLevel="0" collapsed="false">
      <c r="C1029" s="37"/>
      <c r="D1029" s="37"/>
      <c r="E1029" s="37"/>
      <c r="F1029" s="37"/>
      <c r="G1029" s="37"/>
    </row>
    <row r="1030" customFormat="false" ht="15.75" hidden="false" customHeight="false" outlineLevel="0" collapsed="false">
      <c r="C1030" s="37"/>
      <c r="D1030" s="37"/>
      <c r="E1030" s="37"/>
      <c r="F1030" s="37"/>
      <c r="G1030" s="37"/>
    </row>
    <row r="1031" customFormat="false" ht="15.75" hidden="false" customHeight="false" outlineLevel="0" collapsed="false">
      <c r="C1031" s="37"/>
      <c r="D1031" s="37"/>
      <c r="E1031" s="37"/>
      <c r="F1031" s="37"/>
      <c r="G1031" s="37"/>
    </row>
    <row r="1032" customFormat="false" ht="15.75" hidden="false" customHeight="false" outlineLevel="0" collapsed="false">
      <c r="C1032" s="37"/>
      <c r="D1032" s="37"/>
      <c r="E1032" s="37"/>
      <c r="F1032" s="37"/>
      <c r="G1032" s="37"/>
    </row>
    <row r="1033" customFormat="false" ht="15.75" hidden="false" customHeight="false" outlineLevel="0" collapsed="false">
      <c r="C1033" s="37"/>
      <c r="D1033" s="37"/>
      <c r="E1033" s="37"/>
      <c r="F1033" s="37"/>
      <c r="G1033" s="37"/>
    </row>
    <row r="1034" customFormat="false" ht="15.75" hidden="false" customHeight="false" outlineLevel="0" collapsed="false">
      <c r="C1034" s="37"/>
      <c r="D1034" s="37"/>
      <c r="E1034" s="37"/>
      <c r="F1034" s="37"/>
      <c r="G1034" s="37"/>
    </row>
    <row r="1035" customFormat="false" ht="15.75" hidden="false" customHeight="false" outlineLevel="0" collapsed="false">
      <c r="C1035" s="37"/>
      <c r="D1035" s="37"/>
      <c r="E1035" s="37"/>
      <c r="F1035" s="37"/>
      <c r="G1035" s="37"/>
    </row>
    <row r="1036" customFormat="false" ht="15.75" hidden="false" customHeight="false" outlineLevel="0" collapsed="false">
      <c r="C1036" s="37"/>
      <c r="D1036" s="37"/>
      <c r="E1036" s="37"/>
      <c r="F1036" s="37"/>
      <c r="G1036" s="37"/>
    </row>
    <row r="1037" customFormat="false" ht="15.75" hidden="false" customHeight="false" outlineLevel="0" collapsed="false">
      <c r="C1037" s="37"/>
      <c r="D1037" s="37"/>
      <c r="E1037" s="37"/>
      <c r="F1037" s="37"/>
      <c r="G1037" s="37"/>
    </row>
    <row r="1038" customFormat="false" ht="15.75" hidden="false" customHeight="false" outlineLevel="0" collapsed="false">
      <c r="C1038" s="37"/>
      <c r="D1038" s="37"/>
      <c r="E1038" s="37"/>
      <c r="F1038" s="37"/>
      <c r="G1038" s="37"/>
    </row>
    <row r="1039" customFormat="false" ht="15.75" hidden="false" customHeight="false" outlineLevel="0" collapsed="false">
      <c r="C1039" s="37"/>
      <c r="D1039" s="37"/>
      <c r="E1039" s="37"/>
      <c r="F1039" s="37"/>
      <c r="G1039" s="37"/>
    </row>
    <row r="1040" customFormat="false" ht="15.75" hidden="false" customHeight="false" outlineLevel="0" collapsed="false">
      <c r="C1040" s="37"/>
      <c r="D1040" s="37"/>
      <c r="E1040" s="37"/>
      <c r="F1040" s="37"/>
      <c r="G1040" s="37"/>
    </row>
    <row r="1041" customFormat="false" ht="15.75" hidden="false" customHeight="false" outlineLevel="0" collapsed="false">
      <c r="C1041" s="37"/>
      <c r="D1041" s="37"/>
      <c r="E1041" s="37"/>
      <c r="F1041" s="37"/>
      <c r="G1041" s="37"/>
    </row>
    <row r="1042" customFormat="false" ht="15.75" hidden="false" customHeight="false" outlineLevel="0" collapsed="false">
      <c r="C1042" s="37"/>
      <c r="D1042" s="37"/>
      <c r="E1042" s="37"/>
      <c r="F1042" s="37"/>
      <c r="G1042" s="37"/>
    </row>
    <row r="1043" customFormat="false" ht="15.75" hidden="false" customHeight="false" outlineLevel="0" collapsed="false">
      <c r="C1043" s="37"/>
      <c r="D1043" s="37"/>
      <c r="E1043" s="37"/>
      <c r="F1043" s="37"/>
      <c r="G1043" s="37"/>
    </row>
    <row r="1044" customFormat="false" ht="15.75" hidden="false" customHeight="false" outlineLevel="0" collapsed="false">
      <c r="C1044" s="37"/>
      <c r="D1044" s="37"/>
      <c r="E1044" s="37"/>
      <c r="F1044" s="37"/>
      <c r="G1044" s="37"/>
    </row>
    <row r="1045" customFormat="false" ht="15.75" hidden="false" customHeight="false" outlineLevel="0" collapsed="false">
      <c r="C1045" s="37"/>
      <c r="D1045" s="37"/>
      <c r="E1045" s="37"/>
      <c r="F1045" s="37"/>
      <c r="G1045" s="37"/>
    </row>
    <row r="1046" customFormat="false" ht="15.75" hidden="false" customHeight="false" outlineLevel="0" collapsed="false">
      <c r="C1046" s="37"/>
      <c r="D1046" s="37"/>
      <c r="E1046" s="37"/>
      <c r="F1046" s="37"/>
      <c r="G1046" s="37"/>
    </row>
    <row r="1047" customFormat="false" ht="15.75" hidden="false" customHeight="false" outlineLevel="0" collapsed="false">
      <c r="C1047" s="37"/>
      <c r="D1047" s="37"/>
      <c r="E1047" s="37"/>
      <c r="F1047" s="37"/>
      <c r="G1047" s="37"/>
    </row>
    <row r="1048" customFormat="false" ht="15.75" hidden="false" customHeight="false" outlineLevel="0" collapsed="false">
      <c r="C1048" s="37"/>
      <c r="D1048" s="37"/>
      <c r="E1048" s="37"/>
      <c r="F1048" s="37"/>
      <c r="G1048" s="37"/>
    </row>
    <row r="1049" customFormat="false" ht="15.75" hidden="false" customHeight="false" outlineLevel="0" collapsed="false">
      <c r="C1049" s="37"/>
      <c r="D1049" s="37"/>
      <c r="E1049" s="37"/>
      <c r="F1049" s="37"/>
      <c r="G1049" s="37"/>
    </row>
    <row r="1050" customFormat="false" ht="15.75" hidden="false" customHeight="false" outlineLevel="0" collapsed="false">
      <c r="C1050" s="37"/>
      <c r="D1050" s="37"/>
      <c r="E1050" s="37"/>
      <c r="F1050" s="37"/>
      <c r="G1050" s="37"/>
    </row>
    <row r="1051" customFormat="false" ht="15.75" hidden="false" customHeight="false" outlineLevel="0" collapsed="false">
      <c r="C1051" s="37"/>
      <c r="D1051" s="37"/>
      <c r="E1051" s="37"/>
      <c r="F1051" s="37"/>
      <c r="G1051" s="37"/>
    </row>
    <row r="1052" customFormat="false" ht="15.75" hidden="false" customHeight="false" outlineLevel="0" collapsed="false">
      <c r="C1052" s="37"/>
      <c r="D1052" s="37"/>
      <c r="E1052" s="37"/>
      <c r="F1052" s="37"/>
      <c r="G1052" s="37"/>
    </row>
    <row r="1053" customFormat="false" ht="15.75" hidden="false" customHeight="false" outlineLevel="0" collapsed="false">
      <c r="C1053" s="37"/>
      <c r="D1053" s="37"/>
      <c r="E1053" s="37"/>
      <c r="F1053" s="37"/>
      <c r="G1053" s="37"/>
    </row>
    <row r="1054" customFormat="false" ht="15.75" hidden="false" customHeight="false" outlineLevel="0" collapsed="false">
      <c r="C1054" s="37"/>
      <c r="D1054" s="37"/>
      <c r="E1054" s="37"/>
      <c r="F1054" s="37"/>
      <c r="G1054" s="37"/>
    </row>
    <row r="1055" customFormat="false" ht="15.75" hidden="false" customHeight="false" outlineLevel="0" collapsed="false">
      <c r="C1055" s="37"/>
      <c r="D1055" s="37"/>
      <c r="E1055" s="37"/>
      <c r="F1055" s="37"/>
      <c r="G1055" s="37"/>
    </row>
    <row r="1056" customFormat="false" ht="15.75" hidden="false" customHeight="false" outlineLevel="0" collapsed="false">
      <c r="C1056" s="37"/>
      <c r="D1056" s="37"/>
      <c r="E1056" s="37"/>
      <c r="F1056" s="37"/>
      <c r="G1056" s="37"/>
    </row>
    <row r="1057" customFormat="false" ht="15.75" hidden="false" customHeight="false" outlineLevel="0" collapsed="false">
      <c r="C1057" s="37"/>
      <c r="D1057" s="37"/>
      <c r="E1057" s="37"/>
      <c r="F1057" s="37"/>
      <c r="G1057" s="37"/>
    </row>
    <row r="1058" customFormat="false" ht="15.75" hidden="false" customHeight="false" outlineLevel="0" collapsed="false">
      <c r="C1058" s="37"/>
      <c r="D1058" s="37"/>
      <c r="E1058" s="37"/>
      <c r="F1058" s="37"/>
      <c r="G1058" s="37"/>
    </row>
    <row r="1059" customFormat="false" ht="15.75" hidden="false" customHeight="false" outlineLevel="0" collapsed="false">
      <c r="C1059" s="37"/>
      <c r="D1059" s="37"/>
      <c r="E1059" s="37"/>
      <c r="F1059" s="37"/>
      <c r="G1059" s="37"/>
    </row>
    <row r="1060" customFormat="false" ht="15.75" hidden="false" customHeight="false" outlineLevel="0" collapsed="false">
      <c r="C1060" s="37"/>
      <c r="D1060" s="37"/>
      <c r="E1060" s="37"/>
      <c r="F1060" s="37"/>
      <c r="G1060" s="37"/>
    </row>
    <row r="1061" customFormat="false" ht="15.75" hidden="false" customHeight="false" outlineLevel="0" collapsed="false">
      <c r="C1061" s="37"/>
      <c r="D1061" s="37"/>
      <c r="E1061" s="37"/>
      <c r="F1061" s="37"/>
      <c r="G1061" s="37"/>
    </row>
    <row r="1062" customFormat="false" ht="15.75" hidden="false" customHeight="false" outlineLevel="0" collapsed="false">
      <c r="C1062" s="37"/>
      <c r="D1062" s="37"/>
      <c r="E1062" s="37"/>
      <c r="F1062" s="37"/>
      <c r="G1062" s="37"/>
    </row>
    <row r="1063" customFormat="false" ht="15.75" hidden="false" customHeight="false" outlineLevel="0" collapsed="false">
      <c r="C1063" s="37"/>
      <c r="D1063" s="37"/>
      <c r="E1063" s="37"/>
      <c r="F1063" s="37"/>
      <c r="G1063" s="37"/>
    </row>
    <row r="1064" customFormat="false" ht="15.75" hidden="false" customHeight="false" outlineLevel="0" collapsed="false">
      <c r="C1064" s="37"/>
      <c r="D1064" s="37"/>
      <c r="E1064" s="37"/>
      <c r="F1064" s="37"/>
      <c r="G1064" s="37"/>
    </row>
    <row r="1065" customFormat="false" ht="15.75" hidden="false" customHeight="false" outlineLevel="0" collapsed="false">
      <c r="C1065" s="37"/>
      <c r="D1065" s="37"/>
      <c r="E1065" s="37"/>
      <c r="F1065" s="37"/>
      <c r="G1065" s="37"/>
    </row>
    <row r="1066" customFormat="false" ht="15.75" hidden="false" customHeight="false" outlineLevel="0" collapsed="false">
      <c r="C1066" s="37"/>
      <c r="D1066" s="37"/>
      <c r="E1066" s="37"/>
      <c r="F1066" s="37"/>
      <c r="G1066" s="37"/>
    </row>
    <row r="1067" customFormat="false" ht="15.75" hidden="false" customHeight="false" outlineLevel="0" collapsed="false">
      <c r="C1067" s="37"/>
      <c r="D1067" s="37"/>
      <c r="E1067" s="37"/>
      <c r="F1067" s="37"/>
      <c r="G1067" s="37"/>
    </row>
    <row r="1068" customFormat="false" ht="15.75" hidden="false" customHeight="false" outlineLevel="0" collapsed="false">
      <c r="C1068" s="37"/>
      <c r="D1068" s="37"/>
      <c r="E1068" s="37"/>
      <c r="F1068" s="37"/>
      <c r="G1068" s="37"/>
    </row>
    <row r="1069" customFormat="false" ht="15.75" hidden="false" customHeight="false" outlineLevel="0" collapsed="false">
      <c r="C1069" s="37"/>
      <c r="D1069" s="37"/>
      <c r="E1069" s="37"/>
      <c r="F1069" s="37"/>
      <c r="G1069" s="37"/>
    </row>
    <row r="1070" customFormat="false" ht="15.75" hidden="false" customHeight="false" outlineLevel="0" collapsed="false">
      <c r="C1070" s="37"/>
      <c r="D1070" s="37"/>
      <c r="E1070" s="37"/>
      <c r="F1070" s="37"/>
      <c r="G1070" s="37"/>
    </row>
    <row r="1071" customFormat="false" ht="15.75" hidden="false" customHeight="false" outlineLevel="0" collapsed="false">
      <c r="C1071" s="37"/>
      <c r="D1071" s="37"/>
      <c r="E1071" s="37"/>
      <c r="F1071" s="37"/>
      <c r="G1071" s="37"/>
    </row>
    <row r="1072" customFormat="false" ht="15.75" hidden="false" customHeight="false" outlineLevel="0" collapsed="false">
      <c r="C1072" s="37"/>
      <c r="D1072" s="37"/>
      <c r="E1072" s="37"/>
      <c r="F1072" s="37"/>
      <c r="G1072" s="37"/>
    </row>
    <row r="1073" customFormat="false" ht="15.75" hidden="false" customHeight="false" outlineLevel="0" collapsed="false">
      <c r="C1073" s="37"/>
      <c r="D1073" s="37"/>
      <c r="E1073" s="37"/>
      <c r="F1073" s="37"/>
      <c r="G1073" s="37"/>
    </row>
    <row r="1074" customFormat="false" ht="15.75" hidden="false" customHeight="false" outlineLevel="0" collapsed="false">
      <c r="C1074" s="37"/>
      <c r="D1074" s="37"/>
      <c r="E1074" s="37"/>
      <c r="F1074" s="37"/>
      <c r="G1074" s="37"/>
    </row>
    <row r="1075" customFormat="false" ht="15.75" hidden="false" customHeight="false" outlineLevel="0" collapsed="false">
      <c r="C1075" s="37"/>
      <c r="D1075" s="37"/>
      <c r="E1075" s="37"/>
      <c r="F1075" s="37"/>
      <c r="G1075" s="37"/>
    </row>
    <row r="1076" customFormat="false" ht="15.75" hidden="false" customHeight="false" outlineLevel="0" collapsed="false">
      <c r="C1076" s="37"/>
      <c r="D1076" s="37"/>
      <c r="E1076" s="37"/>
      <c r="F1076" s="37"/>
      <c r="G1076" s="37"/>
    </row>
    <row r="1077" customFormat="false" ht="15.75" hidden="false" customHeight="false" outlineLevel="0" collapsed="false">
      <c r="C1077" s="37"/>
      <c r="D1077" s="37"/>
      <c r="E1077" s="37"/>
      <c r="F1077" s="37"/>
      <c r="G1077" s="37"/>
    </row>
    <row r="1078" customFormat="false" ht="15.75" hidden="false" customHeight="false" outlineLevel="0" collapsed="false">
      <c r="C1078" s="37"/>
      <c r="D1078" s="37"/>
      <c r="E1078" s="37"/>
      <c r="F1078" s="37"/>
      <c r="G1078" s="37"/>
    </row>
    <row r="1079" customFormat="false" ht="15.75" hidden="false" customHeight="false" outlineLevel="0" collapsed="false">
      <c r="C1079" s="37"/>
      <c r="D1079" s="37"/>
      <c r="E1079" s="37"/>
      <c r="F1079" s="37"/>
      <c r="G1079" s="37"/>
    </row>
    <row r="1080" customFormat="false" ht="15.75" hidden="false" customHeight="false" outlineLevel="0" collapsed="false">
      <c r="C1080" s="37"/>
      <c r="D1080" s="37"/>
      <c r="E1080" s="37"/>
      <c r="F1080" s="37"/>
      <c r="G1080" s="37"/>
    </row>
    <row r="1081" customFormat="false" ht="15.75" hidden="false" customHeight="false" outlineLevel="0" collapsed="false">
      <c r="C1081" s="37"/>
      <c r="D1081" s="37"/>
      <c r="E1081" s="37"/>
      <c r="F1081" s="37"/>
      <c r="G1081" s="37"/>
    </row>
    <row r="1082" customFormat="false" ht="15.75" hidden="false" customHeight="false" outlineLevel="0" collapsed="false">
      <c r="C1082" s="37"/>
      <c r="D1082" s="37"/>
      <c r="E1082" s="37"/>
      <c r="F1082" s="37"/>
      <c r="G1082" s="37"/>
    </row>
    <row r="1083" customFormat="false" ht="15.75" hidden="false" customHeight="false" outlineLevel="0" collapsed="false">
      <c r="C1083" s="37"/>
      <c r="D1083" s="37"/>
      <c r="E1083" s="37"/>
      <c r="F1083" s="37"/>
      <c r="G1083" s="37"/>
    </row>
    <row r="1084" customFormat="false" ht="15.75" hidden="false" customHeight="false" outlineLevel="0" collapsed="false">
      <c r="C1084" s="37"/>
      <c r="D1084" s="37"/>
      <c r="E1084" s="37"/>
      <c r="F1084" s="37"/>
      <c r="G1084" s="37"/>
    </row>
    <row r="1085" customFormat="false" ht="15.75" hidden="false" customHeight="false" outlineLevel="0" collapsed="false">
      <c r="C1085" s="37"/>
      <c r="D1085" s="37"/>
      <c r="E1085" s="37"/>
      <c r="F1085" s="37"/>
      <c r="G1085" s="37"/>
    </row>
    <row r="1086" customFormat="false" ht="15.75" hidden="false" customHeight="false" outlineLevel="0" collapsed="false">
      <c r="C1086" s="37"/>
      <c r="D1086" s="37"/>
      <c r="E1086" s="37"/>
      <c r="F1086" s="37"/>
      <c r="G1086" s="37"/>
    </row>
    <row r="1087" customFormat="false" ht="15.75" hidden="false" customHeight="false" outlineLevel="0" collapsed="false">
      <c r="C1087" s="37"/>
      <c r="D1087" s="37"/>
      <c r="E1087" s="37"/>
      <c r="F1087" s="37"/>
      <c r="G1087" s="37"/>
    </row>
    <row r="1088" customFormat="false" ht="15.75" hidden="false" customHeight="false" outlineLevel="0" collapsed="false">
      <c r="C1088" s="37"/>
      <c r="D1088" s="37"/>
      <c r="E1088" s="37"/>
      <c r="F1088" s="37"/>
      <c r="G1088" s="37"/>
    </row>
    <row r="1089" customFormat="false" ht="15.75" hidden="false" customHeight="false" outlineLevel="0" collapsed="false">
      <c r="C1089" s="37"/>
      <c r="D1089" s="37"/>
      <c r="E1089" s="37"/>
      <c r="F1089" s="37"/>
      <c r="G1089" s="37"/>
    </row>
    <row r="1090" customFormat="false" ht="15.75" hidden="false" customHeight="false" outlineLevel="0" collapsed="false">
      <c r="C1090" s="37"/>
      <c r="D1090" s="37"/>
      <c r="E1090" s="37"/>
      <c r="F1090" s="37"/>
      <c r="G1090" s="37"/>
    </row>
    <row r="1091" customFormat="false" ht="15.75" hidden="false" customHeight="false" outlineLevel="0" collapsed="false">
      <c r="C1091" s="37"/>
      <c r="D1091" s="37"/>
      <c r="E1091" s="37"/>
      <c r="F1091" s="37"/>
      <c r="G1091" s="37"/>
    </row>
    <row r="1092" customFormat="false" ht="15.75" hidden="false" customHeight="false" outlineLevel="0" collapsed="false">
      <c r="C1092" s="37"/>
      <c r="D1092" s="37"/>
      <c r="E1092" s="37"/>
      <c r="F1092" s="37"/>
      <c r="G1092" s="37"/>
    </row>
    <row r="1093" customFormat="false" ht="15.75" hidden="false" customHeight="false" outlineLevel="0" collapsed="false">
      <c r="C1093" s="37"/>
      <c r="D1093" s="37"/>
      <c r="E1093" s="37"/>
      <c r="F1093" s="37"/>
      <c r="G1093" s="37"/>
    </row>
    <row r="1094" customFormat="false" ht="15.75" hidden="false" customHeight="false" outlineLevel="0" collapsed="false">
      <c r="C1094" s="37"/>
      <c r="D1094" s="37"/>
      <c r="E1094" s="37"/>
      <c r="F1094" s="37"/>
      <c r="G1094" s="37"/>
    </row>
    <row r="1095" customFormat="false" ht="15.75" hidden="false" customHeight="false" outlineLevel="0" collapsed="false">
      <c r="C1095" s="37"/>
      <c r="D1095" s="37"/>
      <c r="E1095" s="37"/>
      <c r="F1095" s="37"/>
      <c r="G1095" s="37"/>
    </row>
    <row r="1096" customFormat="false" ht="15.75" hidden="false" customHeight="false" outlineLevel="0" collapsed="false">
      <c r="C1096" s="37"/>
      <c r="D1096" s="37"/>
      <c r="E1096" s="37"/>
      <c r="F1096" s="37"/>
      <c r="G1096" s="37"/>
    </row>
    <row r="1097" customFormat="false" ht="15.75" hidden="false" customHeight="false" outlineLevel="0" collapsed="false">
      <c r="C1097" s="37"/>
      <c r="D1097" s="37"/>
      <c r="E1097" s="37"/>
      <c r="F1097" s="37"/>
      <c r="G1097" s="37"/>
    </row>
    <row r="1098" customFormat="false" ht="15.75" hidden="false" customHeight="false" outlineLevel="0" collapsed="false">
      <c r="C1098" s="37"/>
      <c r="D1098" s="37"/>
      <c r="E1098" s="37"/>
      <c r="F1098" s="37"/>
      <c r="G1098" s="37"/>
    </row>
    <row r="1099" customFormat="false" ht="15.75" hidden="false" customHeight="false" outlineLevel="0" collapsed="false">
      <c r="C1099" s="37"/>
      <c r="D1099" s="37"/>
      <c r="E1099" s="37"/>
      <c r="F1099" s="37"/>
      <c r="G1099" s="37"/>
    </row>
    <row r="1100" customFormat="false" ht="15.75" hidden="false" customHeight="false" outlineLevel="0" collapsed="false">
      <c r="C1100" s="37"/>
      <c r="D1100" s="37"/>
      <c r="E1100" s="37"/>
      <c r="F1100" s="37"/>
      <c r="G1100" s="37"/>
    </row>
    <row r="1101" customFormat="false" ht="15.75" hidden="false" customHeight="false" outlineLevel="0" collapsed="false">
      <c r="C1101" s="37"/>
      <c r="D1101" s="37"/>
      <c r="E1101" s="37"/>
      <c r="F1101" s="37"/>
      <c r="G1101" s="37"/>
    </row>
    <row r="1102" customFormat="false" ht="15.75" hidden="false" customHeight="false" outlineLevel="0" collapsed="false">
      <c r="C1102" s="37"/>
      <c r="D1102" s="37"/>
      <c r="E1102" s="37"/>
      <c r="F1102" s="37"/>
      <c r="G1102" s="37"/>
    </row>
    <row r="1103" customFormat="false" ht="15.75" hidden="false" customHeight="false" outlineLevel="0" collapsed="false">
      <c r="C1103" s="37"/>
      <c r="D1103" s="37"/>
      <c r="E1103" s="37"/>
      <c r="F1103" s="37"/>
      <c r="G1103" s="37"/>
    </row>
    <row r="1104" customFormat="false" ht="15.75" hidden="false" customHeight="false" outlineLevel="0" collapsed="false">
      <c r="C1104" s="37"/>
      <c r="D1104" s="37"/>
      <c r="E1104" s="37"/>
      <c r="F1104" s="37"/>
      <c r="G1104" s="37"/>
    </row>
    <row r="1105" customFormat="false" ht="15.75" hidden="false" customHeight="false" outlineLevel="0" collapsed="false">
      <c r="C1105" s="37"/>
      <c r="D1105" s="37"/>
      <c r="E1105" s="37"/>
      <c r="F1105" s="37"/>
      <c r="G1105" s="37"/>
    </row>
    <row r="1106" customFormat="false" ht="15.75" hidden="false" customHeight="false" outlineLevel="0" collapsed="false">
      <c r="C1106" s="37"/>
      <c r="D1106" s="37"/>
      <c r="E1106" s="37"/>
      <c r="F1106" s="37"/>
      <c r="G1106" s="37"/>
    </row>
    <row r="1107" customFormat="false" ht="15.75" hidden="false" customHeight="false" outlineLevel="0" collapsed="false">
      <c r="C1107" s="37"/>
      <c r="D1107" s="37"/>
      <c r="E1107" s="37"/>
      <c r="F1107" s="37"/>
      <c r="G1107" s="37"/>
    </row>
    <row r="1108" customFormat="false" ht="15.75" hidden="false" customHeight="false" outlineLevel="0" collapsed="false">
      <c r="C1108" s="37"/>
      <c r="D1108" s="37"/>
      <c r="E1108" s="37"/>
      <c r="F1108" s="37"/>
      <c r="G1108" s="37"/>
    </row>
    <row r="1109" customFormat="false" ht="15.75" hidden="false" customHeight="false" outlineLevel="0" collapsed="false">
      <c r="C1109" s="37"/>
      <c r="D1109" s="37"/>
      <c r="E1109" s="37"/>
      <c r="F1109" s="37"/>
      <c r="G1109" s="37"/>
    </row>
    <row r="1110" customFormat="false" ht="15.75" hidden="false" customHeight="false" outlineLevel="0" collapsed="false">
      <c r="C1110" s="37"/>
      <c r="D1110" s="37"/>
      <c r="E1110" s="37"/>
      <c r="F1110" s="37"/>
      <c r="G1110" s="37"/>
    </row>
    <row r="1111" customFormat="false" ht="15.75" hidden="false" customHeight="false" outlineLevel="0" collapsed="false">
      <c r="C1111" s="37"/>
      <c r="D1111" s="37"/>
      <c r="E1111" s="37"/>
      <c r="F1111" s="37"/>
      <c r="G1111" s="37"/>
    </row>
    <row r="1112" customFormat="false" ht="15.75" hidden="false" customHeight="false" outlineLevel="0" collapsed="false">
      <c r="C1112" s="37"/>
      <c r="D1112" s="37"/>
      <c r="E1112" s="37"/>
      <c r="F1112" s="37"/>
      <c r="G1112" s="37"/>
    </row>
    <row r="1113" customFormat="false" ht="15.75" hidden="false" customHeight="false" outlineLevel="0" collapsed="false">
      <c r="C1113" s="37"/>
      <c r="D1113" s="37"/>
      <c r="E1113" s="37"/>
      <c r="F1113" s="37"/>
      <c r="G1113" s="37"/>
    </row>
    <row r="1114" customFormat="false" ht="15.75" hidden="false" customHeight="false" outlineLevel="0" collapsed="false">
      <c r="C1114" s="37"/>
      <c r="D1114" s="37"/>
      <c r="E1114" s="37"/>
      <c r="F1114" s="37"/>
      <c r="G1114" s="37"/>
    </row>
    <row r="1115" customFormat="false" ht="15.75" hidden="false" customHeight="false" outlineLevel="0" collapsed="false">
      <c r="C1115" s="37"/>
      <c r="D1115" s="37"/>
      <c r="E1115" s="37"/>
      <c r="F1115" s="37"/>
      <c r="G1115" s="37"/>
    </row>
    <row r="1116" customFormat="false" ht="15.75" hidden="false" customHeight="false" outlineLevel="0" collapsed="false">
      <c r="C1116" s="37"/>
      <c r="D1116" s="37"/>
      <c r="E1116" s="37"/>
      <c r="F1116" s="37"/>
      <c r="G1116" s="37"/>
    </row>
    <row r="1117" customFormat="false" ht="15.75" hidden="false" customHeight="false" outlineLevel="0" collapsed="false">
      <c r="C1117" s="37"/>
      <c r="D1117" s="37"/>
      <c r="E1117" s="37"/>
      <c r="F1117" s="37"/>
      <c r="G1117" s="37"/>
    </row>
    <row r="1118" customFormat="false" ht="15.75" hidden="false" customHeight="false" outlineLevel="0" collapsed="false">
      <c r="C1118" s="37"/>
      <c r="D1118" s="37"/>
      <c r="E1118" s="37"/>
      <c r="F1118" s="37"/>
      <c r="G1118" s="37"/>
    </row>
    <row r="1119" customFormat="false" ht="15.75" hidden="false" customHeight="false" outlineLevel="0" collapsed="false">
      <c r="C1119" s="37"/>
      <c r="D1119" s="37"/>
      <c r="E1119" s="37"/>
      <c r="F1119" s="37"/>
      <c r="G1119" s="37"/>
    </row>
    <row r="1120" customFormat="false" ht="15.75" hidden="false" customHeight="false" outlineLevel="0" collapsed="false">
      <c r="C1120" s="37"/>
      <c r="D1120" s="37"/>
      <c r="E1120" s="37"/>
      <c r="F1120" s="37"/>
      <c r="G1120" s="37"/>
    </row>
    <row r="1121" customFormat="false" ht="15.75" hidden="false" customHeight="false" outlineLevel="0" collapsed="false">
      <c r="C1121" s="37"/>
      <c r="D1121" s="37"/>
      <c r="E1121" s="37"/>
      <c r="F1121" s="37"/>
      <c r="G1121" s="37"/>
    </row>
    <row r="1122" customFormat="false" ht="15.75" hidden="false" customHeight="false" outlineLevel="0" collapsed="false">
      <c r="C1122" s="37"/>
      <c r="D1122" s="37"/>
      <c r="E1122" s="37"/>
      <c r="F1122" s="37"/>
      <c r="G1122" s="37"/>
    </row>
    <row r="1123" customFormat="false" ht="15.75" hidden="false" customHeight="false" outlineLevel="0" collapsed="false">
      <c r="C1123" s="37"/>
      <c r="D1123" s="37"/>
      <c r="E1123" s="37"/>
      <c r="F1123" s="37"/>
      <c r="G1123" s="37"/>
    </row>
    <row r="1124" customFormat="false" ht="15.75" hidden="false" customHeight="false" outlineLevel="0" collapsed="false">
      <c r="C1124" s="37"/>
      <c r="D1124" s="37"/>
      <c r="E1124" s="37"/>
      <c r="F1124" s="37"/>
      <c r="G1124" s="37"/>
    </row>
    <row r="1125" customFormat="false" ht="15.75" hidden="false" customHeight="false" outlineLevel="0" collapsed="false">
      <c r="C1125" s="37"/>
      <c r="D1125" s="37"/>
      <c r="E1125" s="37"/>
      <c r="F1125" s="37"/>
      <c r="G1125" s="37"/>
    </row>
    <row r="1126" customFormat="false" ht="15.75" hidden="false" customHeight="false" outlineLevel="0" collapsed="false">
      <c r="C1126" s="37"/>
      <c r="D1126" s="37"/>
      <c r="E1126" s="37"/>
      <c r="F1126" s="37"/>
      <c r="G1126" s="37"/>
    </row>
    <row r="1127" customFormat="false" ht="15.75" hidden="false" customHeight="false" outlineLevel="0" collapsed="false">
      <c r="C1127" s="37"/>
      <c r="D1127" s="37"/>
      <c r="E1127" s="37"/>
      <c r="F1127" s="37"/>
      <c r="G1127" s="37"/>
    </row>
    <row r="1128" customFormat="false" ht="15.75" hidden="false" customHeight="false" outlineLevel="0" collapsed="false">
      <c r="C1128" s="37"/>
      <c r="D1128" s="37"/>
      <c r="E1128" s="37"/>
      <c r="F1128" s="37"/>
      <c r="G1128" s="37"/>
    </row>
    <row r="1129" customFormat="false" ht="15.75" hidden="false" customHeight="false" outlineLevel="0" collapsed="false">
      <c r="C1129" s="37"/>
      <c r="D1129" s="37"/>
      <c r="E1129" s="37"/>
      <c r="F1129" s="37"/>
      <c r="G1129" s="37"/>
    </row>
    <row r="1130" customFormat="false" ht="15.75" hidden="false" customHeight="false" outlineLevel="0" collapsed="false">
      <c r="C1130" s="37"/>
      <c r="D1130" s="37"/>
      <c r="E1130" s="37"/>
      <c r="F1130" s="37"/>
      <c r="G1130" s="37"/>
    </row>
    <row r="1131" customFormat="false" ht="15.75" hidden="false" customHeight="false" outlineLevel="0" collapsed="false">
      <c r="C1131" s="37"/>
      <c r="D1131" s="37"/>
      <c r="E1131" s="37"/>
      <c r="F1131" s="37"/>
      <c r="G1131" s="37"/>
    </row>
    <row r="1132" customFormat="false" ht="15.75" hidden="false" customHeight="false" outlineLevel="0" collapsed="false">
      <c r="C1132" s="37"/>
      <c r="D1132" s="37"/>
      <c r="E1132" s="37"/>
      <c r="F1132" s="37"/>
      <c r="G1132" s="37"/>
    </row>
    <row r="1133" customFormat="false" ht="15.75" hidden="false" customHeight="false" outlineLevel="0" collapsed="false">
      <c r="C1133" s="37"/>
      <c r="D1133" s="37"/>
      <c r="E1133" s="37"/>
      <c r="F1133" s="37"/>
      <c r="G1133" s="37"/>
    </row>
    <row r="1134" customFormat="false" ht="15.75" hidden="false" customHeight="false" outlineLevel="0" collapsed="false">
      <c r="C1134" s="37"/>
      <c r="D1134" s="37"/>
      <c r="E1134" s="37"/>
      <c r="F1134" s="37"/>
      <c r="G1134" s="37"/>
    </row>
    <row r="1135" customFormat="false" ht="15.75" hidden="false" customHeight="false" outlineLevel="0" collapsed="false">
      <c r="C1135" s="37"/>
      <c r="D1135" s="37"/>
      <c r="E1135" s="37"/>
      <c r="F1135" s="37"/>
      <c r="G1135" s="37"/>
    </row>
    <row r="1136" customFormat="false" ht="15.75" hidden="false" customHeight="false" outlineLevel="0" collapsed="false">
      <c r="C1136" s="37"/>
      <c r="D1136" s="37"/>
      <c r="E1136" s="37"/>
      <c r="F1136" s="37"/>
      <c r="G1136" s="37"/>
    </row>
    <row r="1137" customFormat="false" ht="15.75" hidden="false" customHeight="false" outlineLevel="0" collapsed="false">
      <c r="C1137" s="37"/>
      <c r="D1137" s="37"/>
      <c r="E1137" s="37"/>
      <c r="F1137" s="37"/>
      <c r="G1137" s="37"/>
    </row>
    <row r="1138" customFormat="false" ht="15.75" hidden="false" customHeight="false" outlineLevel="0" collapsed="false">
      <c r="C1138" s="37"/>
      <c r="D1138" s="37"/>
      <c r="E1138" s="37"/>
      <c r="F1138" s="37"/>
      <c r="G1138" s="37"/>
    </row>
    <row r="1139" customFormat="false" ht="15.75" hidden="false" customHeight="false" outlineLevel="0" collapsed="false">
      <c r="C1139" s="37"/>
      <c r="D1139" s="37"/>
      <c r="E1139" s="37"/>
      <c r="F1139" s="37"/>
      <c r="G1139" s="37"/>
    </row>
    <row r="1140" customFormat="false" ht="15.75" hidden="false" customHeight="false" outlineLevel="0" collapsed="false">
      <c r="C1140" s="37"/>
      <c r="D1140" s="37"/>
      <c r="E1140" s="37"/>
      <c r="F1140" s="37"/>
      <c r="G1140" s="37"/>
    </row>
    <row r="1141" customFormat="false" ht="15.75" hidden="false" customHeight="false" outlineLevel="0" collapsed="false">
      <c r="C1141" s="37"/>
      <c r="D1141" s="37"/>
      <c r="E1141" s="37"/>
      <c r="F1141" s="37"/>
      <c r="G1141" s="37"/>
    </row>
    <row r="1142" customFormat="false" ht="15.75" hidden="false" customHeight="false" outlineLevel="0" collapsed="false">
      <c r="C1142" s="37"/>
      <c r="D1142" s="37"/>
      <c r="E1142" s="37"/>
      <c r="F1142" s="37"/>
      <c r="G1142" s="37"/>
    </row>
    <row r="1143" customFormat="false" ht="15.75" hidden="false" customHeight="false" outlineLevel="0" collapsed="false">
      <c r="C1143" s="37"/>
      <c r="D1143" s="37"/>
      <c r="E1143" s="37"/>
      <c r="F1143" s="37"/>
      <c r="G1143" s="37"/>
    </row>
    <row r="1144" customFormat="false" ht="15.75" hidden="false" customHeight="false" outlineLevel="0" collapsed="false">
      <c r="C1144" s="37"/>
      <c r="D1144" s="37"/>
      <c r="E1144" s="37"/>
      <c r="F1144" s="37"/>
      <c r="G1144" s="37"/>
    </row>
    <row r="1145" customFormat="false" ht="15.75" hidden="false" customHeight="false" outlineLevel="0" collapsed="false">
      <c r="C1145" s="37"/>
      <c r="D1145" s="37"/>
      <c r="E1145" s="37"/>
      <c r="F1145" s="37"/>
      <c r="G1145" s="37"/>
    </row>
    <row r="1146" customFormat="false" ht="15.75" hidden="false" customHeight="false" outlineLevel="0" collapsed="false">
      <c r="C1146" s="37"/>
      <c r="D1146" s="37"/>
      <c r="E1146" s="37"/>
      <c r="F1146" s="37"/>
      <c r="G1146" s="37"/>
    </row>
    <row r="1147" customFormat="false" ht="15.75" hidden="false" customHeight="false" outlineLevel="0" collapsed="false">
      <c r="C1147" s="37"/>
      <c r="D1147" s="37"/>
      <c r="E1147" s="37"/>
      <c r="F1147" s="37"/>
      <c r="G1147" s="37"/>
    </row>
    <row r="1148" customFormat="false" ht="15.75" hidden="false" customHeight="false" outlineLevel="0" collapsed="false">
      <c r="C1148" s="37"/>
      <c r="D1148" s="37"/>
      <c r="E1148" s="37"/>
      <c r="F1148" s="37"/>
      <c r="G1148" s="37"/>
    </row>
    <row r="1149" customFormat="false" ht="15.75" hidden="false" customHeight="false" outlineLevel="0" collapsed="false">
      <c r="C1149" s="37"/>
      <c r="D1149" s="37"/>
      <c r="E1149" s="37"/>
      <c r="F1149" s="37"/>
      <c r="G1149" s="37"/>
    </row>
    <row r="1150" customFormat="false" ht="15.75" hidden="false" customHeight="false" outlineLevel="0" collapsed="false">
      <c r="C1150" s="37"/>
      <c r="D1150" s="37"/>
      <c r="E1150" s="37"/>
      <c r="F1150" s="37"/>
      <c r="G1150" s="37"/>
    </row>
    <row r="1151" customFormat="false" ht="15.75" hidden="false" customHeight="false" outlineLevel="0" collapsed="false">
      <c r="C1151" s="37"/>
      <c r="D1151" s="37"/>
      <c r="E1151" s="37"/>
      <c r="F1151" s="37"/>
      <c r="G1151" s="37"/>
    </row>
    <row r="1152" customFormat="false" ht="15.75" hidden="false" customHeight="false" outlineLevel="0" collapsed="false">
      <c r="C1152" s="37"/>
      <c r="D1152" s="37"/>
      <c r="E1152" s="37"/>
      <c r="F1152" s="37"/>
      <c r="G1152" s="37"/>
    </row>
    <row r="1153" customFormat="false" ht="15.75" hidden="false" customHeight="false" outlineLevel="0" collapsed="false">
      <c r="C1153" s="37"/>
      <c r="D1153" s="37"/>
      <c r="E1153" s="37"/>
      <c r="F1153" s="37"/>
      <c r="G1153" s="37"/>
    </row>
    <row r="1154" customFormat="false" ht="15.75" hidden="false" customHeight="false" outlineLevel="0" collapsed="false">
      <c r="C1154" s="37"/>
      <c r="D1154" s="37"/>
      <c r="E1154" s="37"/>
      <c r="F1154" s="37"/>
      <c r="G1154" s="37"/>
    </row>
    <row r="1155" customFormat="false" ht="15.75" hidden="false" customHeight="false" outlineLevel="0" collapsed="false">
      <c r="C1155" s="37"/>
      <c r="D1155" s="37"/>
      <c r="E1155" s="37"/>
      <c r="F1155" s="37"/>
      <c r="G1155" s="37"/>
    </row>
    <row r="1156" customFormat="false" ht="15.75" hidden="false" customHeight="false" outlineLevel="0" collapsed="false">
      <c r="C1156" s="37"/>
      <c r="D1156" s="37"/>
      <c r="E1156" s="37"/>
      <c r="F1156" s="37"/>
      <c r="G1156" s="37"/>
    </row>
    <row r="1157" customFormat="false" ht="15.75" hidden="false" customHeight="false" outlineLevel="0" collapsed="false">
      <c r="C1157" s="37"/>
      <c r="D1157" s="37"/>
      <c r="E1157" s="37"/>
      <c r="F1157" s="37"/>
      <c r="G1157" s="37"/>
    </row>
    <row r="1158" customFormat="false" ht="15.75" hidden="false" customHeight="false" outlineLevel="0" collapsed="false">
      <c r="C1158" s="37"/>
      <c r="D1158" s="37"/>
      <c r="E1158" s="37"/>
      <c r="F1158" s="37"/>
      <c r="G1158" s="37"/>
    </row>
    <row r="1159" customFormat="false" ht="15.75" hidden="false" customHeight="false" outlineLevel="0" collapsed="false">
      <c r="C1159" s="37"/>
      <c r="D1159" s="37"/>
      <c r="E1159" s="37"/>
      <c r="F1159" s="37"/>
      <c r="G1159" s="37"/>
    </row>
    <row r="1160" customFormat="false" ht="15.75" hidden="false" customHeight="false" outlineLevel="0" collapsed="false">
      <c r="C1160" s="37"/>
      <c r="D1160" s="37"/>
      <c r="E1160" s="37"/>
      <c r="F1160" s="37"/>
      <c r="G1160" s="37"/>
    </row>
    <row r="1161" customFormat="false" ht="15.75" hidden="false" customHeight="false" outlineLevel="0" collapsed="false">
      <c r="C1161" s="37"/>
      <c r="D1161" s="37"/>
      <c r="E1161" s="37"/>
      <c r="F1161" s="37"/>
      <c r="G1161" s="37"/>
    </row>
    <row r="1162" customFormat="false" ht="15.75" hidden="false" customHeight="false" outlineLevel="0" collapsed="false">
      <c r="C1162" s="37"/>
      <c r="D1162" s="37"/>
      <c r="E1162" s="37"/>
      <c r="F1162" s="37"/>
      <c r="G1162" s="37"/>
    </row>
    <row r="1163" customFormat="false" ht="15.75" hidden="false" customHeight="false" outlineLevel="0" collapsed="false">
      <c r="C1163" s="37"/>
      <c r="D1163" s="37"/>
      <c r="E1163" s="37"/>
      <c r="F1163" s="37"/>
      <c r="G1163" s="37"/>
    </row>
    <row r="1164" customFormat="false" ht="15.75" hidden="false" customHeight="false" outlineLevel="0" collapsed="false">
      <c r="C1164" s="37"/>
      <c r="D1164" s="37"/>
      <c r="E1164" s="37"/>
      <c r="F1164" s="37"/>
      <c r="G1164" s="37"/>
    </row>
    <row r="1165" customFormat="false" ht="15.75" hidden="false" customHeight="false" outlineLevel="0" collapsed="false">
      <c r="C1165" s="37"/>
      <c r="D1165" s="37"/>
      <c r="E1165" s="37"/>
      <c r="F1165" s="37"/>
      <c r="G1165" s="37"/>
    </row>
    <row r="1166" customFormat="false" ht="15.75" hidden="false" customHeight="false" outlineLevel="0" collapsed="false">
      <c r="C1166" s="37"/>
      <c r="D1166" s="37"/>
      <c r="E1166" s="37"/>
      <c r="F1166" s="37"/>
      <c r="G1166" s="37"/>
    </row>
    <row r="1167" customFormat="false" ht="15.75" hidden="false" customHeight="false" outlineLevel="0" collapsed="false">
      <c r="C1167" s="37"/>
      <c r="D1167" s="37"/>
      <c r="E1167" s="37"/>
      <c r="F1167" s="37"/>
      <c r="G1167" s="37"/>
    </row>
    <row r="1168" customFormat="false" ht="15.75" hidden="false" customHeight="false" outlineLevel="0" collapsed="false">
      <c r="C1168" s="37"/>
      <c r="D1168" s="37"/>
      <c r="E1168" s="37"/>
      <c r="F1168" s="37"/>
      <c r="G1168" s="37"/>
    </row>
    <row r="1169" customFormat="false" ht="15.75" hidden="false" customHeight="false" outlineLevel="0" collapsed="false">
      <c r="C1169" s="37"/>
      <c r="D1169" s="37"/>
      <c r="E1169" s="37"/>
      <c r="F1169" s="37"/>
      <c r="G1169" s="37"/>
    </row>
    <row r="1170" customFormat="false" ht="15.75" hidden="false" customHeight="false" outlineLevel="0" collapsed="false">
      <c r="C1170" s="37"/>
      <c r="D1170" s="37"/>
      <c r="E1170" s="37"/>
      <c r="F1170" s="37"/>
      <c r="G1170" s="37"/>
    </row>
    <row r="1171" customFormat="false" ht="15.75" hidden="false" customHeight="false" outlineLevel="0" collapsed="false">
      <c r="C1171" s="37"/>
      <c r="D1171" s="37"/>
      <c r="E1171" s="37"/>
      <c r="F1171" s="37"/>
      <c r="G1171" s="37"/>
    </row>
    <row r="1172" customFormat="false" ht="15.75" hidden="false" customHeight="false" outlineLevel="0" collapsed="false">
      <c r="C1172" s="37"/>
      <c r="D1172" s="37"/>
      <c r="E1172" s="37"/>
      <c r="F1172" s="37"/>
      <c r="G1172" s="37"/>
    </row>
    <row r="1173" customFormat="false" ht="15.75" hidden="false" customHeight="false" outlineLevel="0" collapsed="false">
      <c r="C1173" s="37"/>
      <c r="D1173" s="37"/>
      <c r="E1173" s="37"/>
      <c r="F1173" s="37"/>
      <c r="G1173" s="37"/>
    </row>
    <row r="1174" customFormat="false" ht="15.75" hidden="false" customHeight="false" outlineLevel="0" collapsed="false">
      <c r="C1174" s="37"/>
      <c r="D1174" s="37"/>
      <c r="E1174" s="37"/>
      <c r="F1174" s="37"/>
      <c r="G1174" s="37"/>
    </row>
    <row r="1175" customFormat="false" ht="15.75" hidden="false" customHeight="false" outlineLevel="0" collapsed="false">
      <c r="C1175" s="37"/>
      <c r="D1175" s="37"/>
      <c r="E1175" s="37"/>
      <c r="F1175" s="37"/>
      <c r="G1175" s="37"/>
    </row>
    <row r="1176" customFormat="false" ht="15.75" hidden="false" customHeight="false" outlineLevel="0" collapsed="false">
      <c r="C1176" s="37"/>
      <c r="D1176" s="37"/>
      <c r="E1176" s="37"/>
      <c r="F1176" s="37"/>
      <c r="G1176" s="37"/>
    </row>
    <row r="1177" customFormat="false" ht="15.75" hidden="false" customHeight="false" outlineLevel="0" collapsed="false">
      <c r="C1177" s="37"/>
      <c r="D1177" s="37"/>
      <c r="E1177" s="37"/>
      <c r="F1177" s="37"/>
      <c r="G1177" s="37"/>
    </row>
    <row r="1178" customFormat="false" ht="15.75" hidden="false" customHeight="false" outlineLevel="0" collapsed="false">
      <c r="C1178" s="37"/>
      <c r="D1178" s="37"/>
      <c r="E1178" s="37"/>
      <c r="F1178" s="37"/>
      <c r="G1178" s="37"/>
    </row>
    <row r="1179" customFormat="false" ht="15.75" hidden="false" customHeight="false" outlineLevel="0" collapsed="false">
      <c r="C1179" s="37"/>
      <c r="D1179" s="37"/>
      <c r="E1179" s="37"/>
      <c r="F1179" s="37"/>
      <c r="G1179" s="37"/>
    </row>
    <row r="1180" customFormat="false" ht="15.75" hidden="false" customHeight="false" outlineLevel="0" collapsed="false">
      <c r="C1180" s="37"/>
      <c r="D1180" s="37"/>
      <c r="E1180" s="37"/>
      <c r="F1180" s="37"/>
      <c r="G1180" s="37"/>
    </row>
    <row r="1181" customFormat="false" ht="15.75" hidden="false" customHeight="false" outlineLevel="0" collapsed="false">
      <c r="C1181" s="37"/>
      <c r="D1181" s="37"/>
      <c r="E1181" s="37"/>
      <c r="F1181" s="37"/>
      <c r="G1181" s="37"/>
    </row>
    <row r="1182" customFormat="false" ht="15.75" hidden="false" customHeight="false" outlineLevel="0" collapsed="false">
      <c r="C1182" s="37"/>
      <c r="D1182" s="37"/>
      <c r="E1182" s="37"/>
      <c r="F1182" s="37"/>
      <c r="G1182" s="37"/>
    </row>
    <row r="1183" customFormat="false" ht="15.75" hidden="false" customHeight="false" outlineLevel="0" collapsed="false">
      <c r="C1183" s="37"/>
      <c r="D1183" s="37"/>
      <c r="E1183" s="37"/>
      <c r="F1183" s="37"/>
      <c r="G1183" s="37"/>
    </row>
    <row r="1184" customFormat="false" ht="15.75" hidden="false" customHeight="false" outlineLevel="0" collapsed="false">
      <c r="C1184" s="37"/>
      <c r="D1184" s="37"/>
      <c r="E1184" s="37"/>
      <c r="F1184" s="37"/>
      <c r="G1184" s="37"/>
    </row>
    <row r="1185" customFormat="false" ht="15.75" hidden="false" customHeight="false" outlineLevel="0" collapsed="false">
      <c r="C1185" s="37"/>
      <c r="D1185" s="37"/>
      <c r="E1185" s="37"/>
      <c r="F1185" s="37"/>
      <c r="G1185" s="37"/>
    </row>
    <row r="1186" customFormat="false" ht="15.75" hidden="false" customHeight="false" outlineLevel="0" collapsed="false">
      <c r="C1186" s="37"/>
      <c r="D1186" s="37"/>
      <c r="E1186" s="37"/>
      <c r="F1186" s="37"/>
      <c r="G1186" s="37"/>
    </row>
    <row r="1187" customFormat="false" ht="15.75" hidden="false" customHeight="false" outlineLevel="0" collapsed="false">
      <c r="C1187" s="37"/>
      <c r="D1187" s="37"/>
      <c r="E1187" s="37"/>
      <c r="F1187" s="37"/>
      <c r="G1187" s="37"/>
    </row>
    <row r="1188" customFormat="false" ht="15.75" hidden="false" customHeight="false" outlineLevel="0" collapsed="false">
      <c r="C1188" s="37"/>
      <c r="D1188" s="37"/>
      <c r="E1188" s="37"/>
      <c r="F1188" s="37"/>
      <c r="G1188" s="37"/>
    </row>
    <row r="1189" customFormat="false" ht="15.75" hidden="false" customHeight="false" outlineLevel="0" collapsed="false">
      <c r="C1189" s="37"/>
      <c r="D1189" s="37"/>
      <c r="E1189" s="37"/>
      <c r="F1189" s="37"/>
      <c r="G1189" s="37"/>
    </row>
    <row r="1190" customFormat="false" ht="15.75" hidden="false" customHeight="false" outlineLevel="0" collapsed="false">
      <c r="C1190" s="37"/>
      <c r="D1190" s="37"/>
      <c r="E1190" s="37"/>
      <c r="F1190" s="37"/>
      <c r="G1190" s="37"/>
    </row>
    <row r="1191" customFormat="false" ht="15.75" hidden="false" customHeight="false" outlineLevel="0" collapsed="false">
      <c r="C1191" s="37"/>
      <c r="D1191" s="37"/>
      <c r="E1191" s="37"/>
      <c r="F1191" s="37"/>
      <c r="G1191" s="37"/>
    </row>
    <row r="1192" customFormat="false" ht="15.75" hidden="false" customHeight="false" outlineLevel="0" collapsed="false">
      <c r="C1192" s="37"/>
      <c r="D1192" s="37"/>
      <c r="E1192" s="37"/>
      <c r="F1192" s="37"/>
      <c r="G1192" s="37"/>
    </row>
    <row r="1193" customFormat="false" ht="15.75" hidden="false" customHeight="false" outlineLevel="0" collapsed="false">
      <c r="C1193" s="37"/>
      <c r="D1193" s="37"/>
      <c r="E1193" s="37"/>
      <c r="F1193" s="37"/>
      <c r="G1193" s="37"/>
    </row>
    <row r="1194" customFormat="false" ht="15.75" hidden="false" customHeight="false" outlineLevel="0" collapsed="false">
      <c r="C1194" s="37"/>
      <c r="D1194" s="37"/>
      <c r="E1194" s="37"/>
      <c r="F1194" s="37"/>
      <c r="G1194" s="37"/>
    </row>
    <row r="1195" customFormat="false" ht="15.75" hidden="false" customHeight="false" outlineLevel="0" collapsed="false">
      <c r="C1195" s="37"/>
      <c r="D1195" s="37"/>
      <c r="E1195" s="37"/>
      <c r="F1195" s="37"/>
      <c r="G1195" s="37"/>
    </row>
    <row r="1196" customFormat="false" ht="15.75" hidden="false" customHeight="false" outlineLevel="0" collapsed="false">
      <c r="C1196" s="37"/>
      <c r="D1196" s="37"/>
      <c r="E1196" s="37"/>
      <c r="F1196" s="37"/>
      <c r="G1196" s="37"/>
    </row>
    <row r="1197" customFormat="false" ht="15.75" hidden="false" customHeight="false" outlineLevel="0" collapsed="false">
      <c r="C1197" s="37"/>
      <c r="D1197" s="37"/>
      <c r="E1197" s="37"/>
      <c r="F1197" s="37"/>
      <c r="G1197" s="37"/>
    </row>
    <row r="1198" customFormat="false" ht="15.75" hidden="false" customHeight="false" outlineLevel="0" collapsed="false">
      <c r="C1198" s="37"/>
      <c r="D1198" s="37"/>
      <c r="E1198" s="37"/>
      <c r="F1198" s="37"/>
      <c r="G1198" s="37"/>
    </row>
    <row r="1199" customFormat="false" ht="15.75" hidden="false" customHeight="false" outlineLevel="0" collapsed="false">
      <c r="C1199" s="37"/>
      <c r="D1199" s="37"/>
      <c r="E1199" s="37"/>
      <c r="F1199" s="37"/>
      <c r="G1199" s="37"/>
    </row>
    <row r="1200" customFormat="false" ht="15.75" hidden="false" customHeight="false" outlineLevel="0" collapsed="false">
      <c r="C1200" s="37"/>
      <c r="D1200" s="37"/>
      <c r="E1200" s="37"/>
      <c r="F1200" s="37"/>
      <c r="G1200" s="37"/>
    </row>
    <row r="1201" customFormat="false" ht="15.75" hidden="false" customHeight="false" outlineLevel="0" collapsed="false">
      <c r="C1201" s="37"/>
      <c r="D1201" s="37"/>
      <c r="E1201" s="37"/>
      <c r="F1201" s="37"/>
      <c r="G1201" s="37"/>
    </row>
    <row r="1202" customFormat="false" ht="15.75" hidden="false" customHeight="false" outlineLevel="0" collapsed="false">
      <c r="C1202" s="37"/>
      <c r="D1202" s="37"/>
      <c r="E1202" s="37"/>
      <c r="F1202" s="37"/>
      <c r="G1202" s="37"/>
    </row>
    <row r="1203" customFormat="false" ht="15.75" hidden="false" customHeight="false" outlineLevel="0" collapsed="false">
      <c r="C1203" s="37"/>
      <c r="D1203" s="37"/>
      <c r="E1203" s="37"/>
      <c r="F1203" s="37"/>
      <c r="G1203" s="37"/>
    </row>
    <row r="1204" customFormat="false" ht="15.75" hidden="false" customHeight="false" outlineLevel="0" collapsed="false">
      <c r="C1204" s="37"/>
      <c r="D1204" s="37"/>
      <c r="E1204" s="37"/>
      <c r="F1204" s="37"/>
      <c r="G1204" s="37"/>
    </row>
    <row r="1205" customFormat="false" ht="15.75" hidden="false" customHeight="false" outlineLevel="0" collapsed="false">
      <c r="C1205" s="37"/>
      <c r="D1205" s="37"/>
      <c r="E1205" s="37"/>
      <c r="F1205" s="37"/>
      <c r="G1205" s="37"/>
    </row>
    <row r="1206" customFormat="false" ht="15.75" hidden="false" customHeight="false" outlineLevel="0" collapsed="false">
      <c r="C1206" s="37"/>
      <c r="D1206" s="37"/>
      <c r="E1206" s="37"/>
      <c r="F1206" s="37"/>
      <c r="G1206" s="37"/>
    </row>
    <row r="1207" customFormat="false" ht="15.75" hidden="false" customHeight="false" outlineLevel="0" collapsed="false">
      <c r="C1207" s="37"/>
      <c r="D1207" s="37"/>
      <c r="E1207" s="37"/>
      <c r="F1207" s="37"/>
      <c r="G1207" s="37"/>
    </row>
    <row r="1208" customFormat="false" ht="15.75" hidden="false" customHeight="false" outlineLevel="0" collapsed="false">
      <c r="C1208" s="37"/>
      <c r="D1208" s="37"/>
      <c r="E1208" s="37"/>
      <c r="F1208" s="37"/>
      <c r="G1208" s="37"/>
    </row>
    <row r="1209" customFormat="false" ht="15.75" hidden="false" customHeight="false" outlineLevel="0" collapsed="false">
      <c r="C1209" s="37"/>
      <c r="D1209" s="37"/>
      <c r="E1209" s="37"/>
      <c r="F1209" s="37"/>
      <c r="G1209" s="37"/>
    </row>
    <row r="1210" customFormat="false" ht="15.75" hidden="false" customHeight="false" outlineLevel="0" collapsed="false">
      <c r="C1210" s="37"/>
      <c r="D1210" s="37"/>
      <c r="E1210" s="37"/>
      <c r="F1210" s="37"/>
      <c r="G1210" s="37"/>
    </row>
    <row r="1211" customFormat="false" ht="15.75" hidden="false" customHeight="false" outlineLevel="0" collapsed="false">
      <c r="C1211" s="37"/>
      <c r="D1211" s="37"/>
      <c r="E1211" s="37"/>
      <c r="F1211" s="37"/>
      <c r="G1211" s="37"/>
    </row>
    <row r="1212" customFormat="false" ht="15.75" hidden="false" customHeight="false" outlineLevel="0" collapsed="false">
      <c r="C1212" s="37"/>
      <c r="D1212" s="37"/>
      <c r="E1212" s="37"/>
      <c r="F1212" s="37"/>
      <c r="G1212" s="37"/>
    </row>
    <row r="1213" customFormat="false" ht="15.75" hidden="false" customHeight="false" outlineLevel="0" collapsed="false">
      <c r="C1213" s="37"/>
      <c r="D1213" s="37"/>
      <c r="E1213" s="37"/>
      <c r="F1213" s="37"/>
      <c r="G1213" s="37"/>
    </row>
    <row r="1214" customFormat="false" ht="15.75" hidden="false" customHeight="false" outlineLevel="0" collapsed="false">
      <c r="C1214" s="37"/>
      <c r="D1214" s="37"/>
      <c r="E1214" s="37"/>
      <c r="F1214" s="37"/>
      <c r="G1214" s="37"/>
    </row>
    <row r="1215" customFormat="false" ht="15.75" hidden="false" customHeight="false" outlineLevel="0" collapsed="false">
      <c r="C1215" s="37"/>
      <c r="D1215" s="37"/>
      <c r="E1215" s="37"/>
      <c r="F1215" s="37"/>
      <c r="G1215" s="37"/>
    </row>
    <row r="1216" customFormat="false" ht="15.75" hidden="false" customHeight="false" outlineLevel="0" collapsed="false">
      <c r="C1216" s="37"/>
      <c r="D1216" s="37"/>
      <c r="E1216" s="37"/>
      <c r="F1216" s="37"/>
      <c r="G1216" s="37"/>
    </row>
    <row r="1217" customFormat="false" ht="15.75" hidden="false" customHeight="false" outlineLevel="0" collapsed="false">
      <c r="C1217" s="37"/>
      <c r="D1217" s="37"/>
      <c r="E1217" s="37"/>
      <c r="F1217" s="37"/>
      <c r="G1217" s="37"/>
    </row>
    <row r="1218" customFormat="false" ht="15.75" hidden="false" customHeight="false" outlineLevel="0" collapsed="false">
      <c r="C1218" s="37"/>
      <c r="D1218" s="37"/>
      <c r="E1218" s="37"/>
      <c r="F1218" s="37"/>
      <c r="G1218" s="37"/>
    </row>
    <row r="1219" customFormat="false" ht="15.75" hidden="false" customHeight="false" outlineLevel="0" collapsed="false">
      <c r="C1219" s="37"/>
      <c r="D1219" s="37"/>
      <c r="E1219" s="37"/>
      <c r="F1219" s="37"/>
      <c r="G1219" s="37"/>
    </row>
    <row r="1220" customFormat="false" ht="15.75" hidden="false" customHeight="false" outlineLevel="0" collapsed="false">
      <c r="C1220" s="37"/>
      <c r="D1220" s="37"/>
      <c r="E1220" s="37"/>
      <c r="F1220" s="37"/>
      <c r="G1220" s="37"/>
    </row>
    <row r="1221" customFormat="false" ht="15.75" hidden="false" customHeight="false" outlineLevel="0" collapsed="false">
      <c r="C1221" s="37"/>
      <c r="D1221" s="37"/>
      <c r="E1221" s="37"/>
      <c r="F1221" s="37"/>
      <c r="G1221" s="37"/>
    </row>
    <row r="1222" customFormat="false" ht="15.75" hidden="false" customHeight="false" outlineLevel="0" collapsed="false">
      <c r="C1222" s="37"/>
      <c r="D1222" s="37"/>
      <c r="E1222" s="37"/>
      <c r="F1222" s="37"/>
      <c r="G1222" s="37"/>
    </row>
    <row r="1223" customFormat="false" ht="15.75" hidden="false" customHeight="false" outlineLevel="0" collapsed="false">
      <c r="C1223" s="37"/>
      <c r="D1223" s="37"/>
      <c r="E1223" s="37"/>
      <c r="F1223" s="37"/>
      <c r="G1223" s="37"/>
    </row>
    <row r="1224" customFormat="false" ht="15.75" hidden="false" customHeight="false" outlineLevel="0" collapsed="false">
      <c r="C1224" s="37"/>
      <c r="D1224" s="37"/>
      <c r="E1224" s="37"/>
      <c r="F1224" s="37"/>
      <c r="G1224" s="37"/>
    </row>
    <row r="1225" customFormat="false" ht="15.75" hidden="false" customHeight="false" outlineLevel="0" collapsed="false">
      <c r="C1225" s="37"/>
      <c r="D1225" s="37"/>
      <c r="E1225" s="37"/>
      <c r="F1225" s="37"/>
      <c r="G1225" s="37"/>
    </row>
    <row r="1226" customFormat="false" ht="15.75" hidden="false" customHeight="false" outlineLevel="0" collapsed="false">
      <c r="C1226" s="37"/>
      <c r="D1226" s="37"/>
      <c r="E1226" s="37"/>
      <c r="F1226" s="37"/>
      <c r="G1226" s="37"/>
    </row>
    <row r="1227" customFormat="false" ht="15.75" hidden="false" customHeight="false" outlineLevel="0" collapsed="false">
      <c r="C1227" s="37"/>
      <c r="D1227" s="37"/>
      <c r="E1227" s="37"/>
      <c r="F1227" s="37"/>
      <c r="G1227" s="37"/>
    </row>
    <row r="1228" customFormat="false" ht="15.75" hidden="false" customHeight="false" outlineLevel="0" collapsed="false">
      <c r="C1228" s="37"/>
      <c r="D1228" s="37"/>
      <c r="E1228" s="37"/>
      <c r="F1228" s="37"/>
      <c r="G1228" s="37"/>
    </row>
    <row r="1229" customFormat="false" ht="15.75" hidden="false" customHeight="false" outlineLevel="0" collapsed="false">
      <c r="C1229" s="37"/>
      <c r="D1229" s="37"/>
      <c r="E1229" s="37"/>
      <c r="F1229" s="37"/>
      <c r="G1229" s="37"/>
    </row>
    <row r="1230" customFormat="false" ht="15.75" hidden="false" customHeight="false" outlineLevel="0" collapsed="false">
      <c r="C1230" s="37"/>
      <c r="D1230" s="37"/>
      <c r="E1230" s="37"/>
      <c r="F1230" s="37"/>
      <c r="G1230" s="37"/>
    </row>
    <row r="1231" customFormat="false" ht="15.75" hidden="false" customHeight="false" outlineLevel="0" collapsed="false">
      <c r="C1231" s="37"/>
      <c r="D1231" s="37"/>
      <c r="E1231" s="37"/>
      <c r="F1231" s="37"/>
      <c r="G1231" s="37"/>
    </row>
    <row r="1232" customFormat="false" ht="15.75" hidden="false" customHeight="false" outlineLevel="0" collapsed="false">
      <c r="C1232" s="37"/>
      <c r="D1232" s="37"/>
      <c r="E1232" s="37"/>
      <c r="F1232" s="37"/>
      <c r="G1232" s="37"/>
    </row>
    <row r="1233" customFormat="false" ht="15.75" hidden="false" customHeight="false" outlineLevel="0" collapsed="false">
      <c r="C1233" s="37"/>
      <c r="D1233" s="37"/>
      <c r="E1233" s="37"/>
      <c r="F1233" s="37"/>
      <c r="G1233" s="37"/>
    </row>
    <row r="1234" customFormat="false" ht="15.75" hidden="false" customHeight="false" outlineLevel="0" collapsed="false">
      <c r="C1234" s="37"/>
      <c r="D1234" s="37"/>
      <c r="E1234" s="37"/>
      <c r="F1234" s="37"/>
      <c r="G1234" s="37"/>
    </row>
    <row r="1235" customFormat="false" ht="15.75" hidden="false" customHeight="false" outlineLevel="0" collapsed="false">
      <c r="C1235" s="37"/>
      <c r="D1235" s="37"/>
      <c r="E1235" s="37"/>
      <c r="F1235" s="37"/>
      <c r="G1235" s="37"/>
    </row>
    <row r="1236" customFormat="false" ht="15.75" hidden="false" customHeight="false" outlineLevel="0" collapsed="false">
      <c r="C1236" s="37"/>
      <c r="D1236" s="37"/>
      <c r="E1236" s="37"/>
      <c r="F1236" s="37"/>
      <c r="G1236" s="37"/>
    </row>
    <row r="1237" customFormat="false" ht="15.75" hidden="false" customHeight="false" outlineLevel="0" collapsed="false">
      <c r="C1237" s="37"/>
      <c r="D1237" s="37"/>
      <c r="E1237" s="37"/>
      <c r="F1237" s="37"/>
      <c r="G1237" s="37"/>
    </row>
    <row r="1238" customFormat="false" ht="15.75" hidden="false" customHeight="false" outlineLevel="0" collapsed="false">
      <c r="C1238" s="37"/>
      <c r="D1238" s="37"/>
      <c r="E1238" s="37"/>
      <c r="F1238" s="37"/>
      <c r="G1238" s="37"/>
    </row>
    <row r="1239" customFormat="false" ht="15.75" hidden="false" customHeight="false" outlineLevel="0" collapsed="false">
      <c r="C1239" s="37"/>
      <c r="D1239" s="37"/>
      <c r="E1239" s="37"/>
      <c r="F1239" s="37"/>
      <c r="G1239" s="37"/>
    </row>
    <row r="1240" customFormat="false" ht="15.75" hidden="false" customHeight="false" outlineLevel="0" collapsed="false">
      <c r="C1240" s="37"/>
      <c r="D1240" s="37"/>
      <c r="E1240" s="37"/>
      <c r="F1240" s="37"/>
      <c r="G1240" s="37"/>
    </row>
    <row r="1241" customFormat="false" ht="15.75" hidden="false" customHeight="false" outlineLevel="0" collapsed="false">
      <c r="C1241" s="37"/>
      <c r="D1241" s="37"/>
      <c r="E1241" s="37"/>
      <c r="F1241" s="37"/>
      <c r="G1241" s="37"/>
    </row>
    <row r="1242" customFormat="false" ht="15.75" hidden="false" customHeight="false" outlineLevel="0" collapsed="false">
      <c r="C1242" s="37"/>
      <c r="D1242" s="37"/>
      <c r="E1242" s="37"/>
      <c r="F1242" s="37"/>
      <c r="G1242" s="37"/>
    </row>
    <row r="1243" customFormat="false" ht="15.75" hidden="false" customHeight="false" outlineLevel="0" collapsed="false">
      <c r="C1243" s="37"/>
      <c r="D1243" s="37"/>
      <c r="E1243" s="37"/>
      <c r="F1243" s="37"/>
      <c r="G1243" s="37"/>
    </row>
    <row r="1244" customFormat="false" ht="15.75" hidden="false" customHeight="false" outlineLevel="0" collapsed="false">
      <c r="C1244" s="37"/>
      <c r="D1244" s="37"/>
      <c r="E1244" s="37"/>
      <c r="F1244" s="37"/>
      <c r="G1244" s="37"/>
    </row>
    <row r="1245" customFormat="false" ht="15.75" hidden="false" customHeight="false" outlineLevel="0" collapsed="false">
      <c r="C1245" s="37"/>
      <c r="D1245" s="37"/>
      <c r="E1245" s="37"/>
      <c r="F1245" s="37"/>
      <c r="G1245" s="37"/>
    </row>
    <row r="1246" customFormat="false" ht="15.75" hidden="false" customHeight="false" outlineLevel="0" collapsed="false">
      <c r="C1246" s="37"/>
      <c r="D1246" s="37"/>
      <c r="E1246" s="37"/>
      <c r="F1246" s="37"/>
      <c r="G1246" s="37"/>
    </row>
    <row r="1247" customFormat="false" ht="15.75" hidden="false" customHeight="false" outlineLevel="0" collapsed="false">
      <c r="C1247" s="37"/>
      <c r="D1247" s="37"/>
      <c r="E1247" s="37"/>
      <c r="F1247" s="37"/>
      <c r="G1247" s="37"/>
    </row>
    <row r="1248" customFormat="false" ht="15.75" hidden="false" customHeight="false" outlineLevel="0" collapsed="false">
      <c r="C1248" s="37"/>
      <c r="D1248" s="37"/>
      <c r="E1248" s="37"/>
      <c r="F1248" s="37"/>
      <c r="G1248" s="37"/>
    </row>
    <row r="1249" customFormat="false" ht="15.75" hidden="false" customHeight="false" outlineLevel="0" collapsed="false">
      <c r="C1249" s="37"/>
      <c r="D1249" s="37"/>
      <c r="E1249" s="37"/>
      <c r="F1249" s="37"/>
      <c r="G1249" s="37"/>
    </row>
    <row r="1250" customFormat="false" ht="15.75" hidden="false" customHeight="false" outlineLevel="0" collapsed="false">
      <c r="C1250" s="37"/>
      <c r="D1250" s="37"/>
      <c r="E1250" s="37"/>
      <c r="F1250" s="37"/>
      <c r="G1250" s="37"/>
    </row>
    <row r="1251" customFormat="false" ht="15.75" hidden="false" customHeight="false" outlineLevel="0" collapsed="false">
      <c r="C1251" s="37"/>
      <c r="D1251" s="37"/>
      <c r="E1251" s="37"/>
      <c r="F1251" s="37"/>
      <c r="G1251" s="37"/>
    </row>
    <row r="1252" customFormat="false" ht="15.75" hidden="false" customHeight="false" outlineLevel="0" collapsed="false">
      <c r="C1252" s="37"/>
      <c r="D1252" s="37"/>
      <c r="E1252" s="37"/>
      <c r="F1252" s="37"/>
      <c r="G1252" s="37"/>
    </row>
    <row r="1253" customFormat="false" ht="15.75" hidden="false" customHeight="false" outlineLevel="0" collapsed="false">
      <c r="C1253" s="37"/>
      <c r="D1253" s="37"/>
      <c r="E1253" s="37"/>
      <c r="F1253" s="37"/>
      <c r="G1253" s="37"/>
    </row>
    <row r="1254" customFormat="false" ht="15.75" hidden="false" customHeight="false" outlineLevel="0" collapsed="false">
      <c r="C1254" s="37"/>
      <c r="D1254" s="37"/>
      <c r="E1254" s="37"/>
      <c r="F1254" s="37"/>
      <c r="G1254" s="37"/>
    </row>
    <row r="1255" customFormat="false" ht="15.75" hidden="false" customHeight="false" outlineLevel="0" collapsed="false">
      <c r="C1255" s="37"/>
      <c r="D1255" s="37"/>
      <c r="E1255" s="37"/>
      <c r="F1255" s="37"/>
      <c r="G1255" s="37"/>
    </row>
    <row r="1256" customFormat="false" ht="15.75" hidden="false" customHeight="false" outlineLevel="0" collapsed="false">
      <c r="C1256" s="37"/>
      <c r="D1256" s="37"/>
      <c r="E1256" s="37"/>
      <c r="F1256" s="37"/>
      <c r="G1256" s="37"/>
    </row>
    <row r="1257" customFormat="false" ht="15.75" hidden="false" customHeight="false" outlineLevel="0" collapsed="false">
      <c r="C1257" s="37"/>
      <c r="D1257" s="37"/>
      <c r="E1257" s="37"/>
      <c r="F1257" s="37"/>
      <c r="G1257" s="37"/>
    </row>
    <row r="1258" customFormat="false" ht="15.75" hidden="false" customHeight="false" outlineLevel="0" collapsed="false">
      <c r="C1258" s="37"/>
      <c r="D1258" s="37"/>
      <c r="E1258" s="37"/>
      <c r="F1258" s="37"/>
      <c r="G1258" s="37"/>
    </row>
    <row r="1259" customFormat="false" ht="15.75" hidden="false" customHeight="false" outlineLevel="0" collapsed="false">
      <c r="C1259" s="37"/>
      <c r="D1259" s="37"/>
      <c r="E1259" s="37"/>
      <c r="F1259" s="37"/>
      <c r="G1259" s="37"/>
    </row>
    <row r="1260" customFormat="false" ht="15.75" hidden="false" customHeight="false" outlineLevel="0" collapsed="false">
      <c r="C1260" s="37"/>
      <c r="D1260" s="37"/>
      <c r="E1260" s="37"/>
      <c r="F1260" s="37"/>
      <c r="G1260" s="37"/>
    </row>
    <row r="1261" customFormat="false" ht="15.75" hidden="false" customHeight="false" outlineLevel="0" collapsed="false">
      <c r="C1261" s="37"/>
      <c r="D1261" s="37"/>
      <c r="E1261" s="37"/>
      <c r="F1261" s="37"/>
      <c r="G1261" s="37"/>
    </row>
    <row r="1262" customFormat="false" ht="15.75" hidden="false" customHeight="false" outlineLevel="0" collapsed="false">
      <c r="C1262" s="37"/>
      <c r="D1262" s="37"/>
      <c r="E1262" s="37"/>
      <c r="F1262" s="37"/>
      <c r="G1262" s="37"/>
    </row>
    <row r="1263" customFormat="false" ht="15.75" hidden="false" customHeight="false" outlineLevel="0" collapsed="false">
      <c r="C1263" s="37"/>
      <c r="D1263" s="37"/>
      <c r="E1263" s="37"/>
      <c r="F1263" s="37"/>
      <c r="G1263" s="37"/>
    </row>
    <row r="1264" customFormat="false" ht="15.75" hidden="false" customHeight="false" outlineLevel="0" collapsed="false">
      <c r="C1264" s="37"/>
      <c r="D1264" s="37"/>
      <c r="E1264" s="37"/>
      <c r="F1264" s="37"/>
      <c r="G1264" s="37"/>
    </row>
    <row r="1265" customFormat="false" ht="15.75" hidden="false" customHeight="false" outlineLevel="0" collapsed="false">
      <c r="C1265" s="37"/>
      <c r="D1265" s="37"/>
      <c r="E1265" s="37"/>
      <c r="F1265" s="37"/>
      <c r="G1265" s="37"/>
    </row>
    <row r="1266" customFormat="false" ht="15.75" hidden="false" customHeight="false" outlineLevel="0" collapsed="false">
      <c r="C1266" s="37"/>
      <c r="D1266" s="37"/>
      <c r="E1266" s="37"/>
      <c r="F1266" s="37"/>
      <c r="G1266" s="37"/>
    </row>
    <row r="1267" customFormat="false" ht="15.75" hidden="false" customHeight="false" outlineLevel="0" collapsed="false">
      <c r="C1267" s="37"/>
      <c r="D1267" s="37"/>
      <c r="E1267" s="37"/>
      <c r="F1267" s="37"/>
      <c r="G1267" s="37"/>
    </row>
    <row r="1268" customFormat="false" ht="15.75" hidden="false" customHeight="false" outlineLevel="0" collapsed="false">
      <c r="C1268" s="37"/>
      <c r="D1268" s="37"/>
      <c r="E1268" s="37"/>
      <c r="F1268" s="37"/>
      <c r="G1268" s="37"/>
    </row>
    <row r="1269" customFormat="false" ht="15.75" hidden="false" customHeight="false" outlineLevel="0" collapsed="false">
      <c r="C1269" s="37"/>
      <c r="D1269" s="37"/>
      <c r="E1269" s="37"/>
      <c r="F1269" s="37"/>
      <c r="G1269" s="37"/>
    </row>
    <row r="1270" customFormat="false" ht="15.75" hidden="false" customHeight="false" outlineLevel="0" collapsed="false">
      <c r="C1270" s="37"/>
      <c r="D1270" s="37"/>
      <c r="E1270" s="37"/>
      <c r="F1270" s="37"/>
      <c r="G1270" s="37"/>
    </row>
    <row r="1271" customFormat="false" ht="15.75" hidden="false" customHeight="false" outlineLevel="0" collapsed="false">
      <c r="C1271" s="37"/>
      <c r="D1271" s="37"/>
      <c r="E1271" s="37"/>
      <c r="F1271" s="37"/>
      <c r="G1271" s="37"/>
    </row>
    <row r="1272" customFormat="false" ht="15.75" hidden="false" customHeight="false" outlineLevel="0" collapsed="false">
      <c r="C1272" s="37"/>
      <c r="D1272" s="37"/>
      <c r="E1272" s="37"/>
      <c r="F1272" s="37"/>
      <c r="G1272" s="37"/>
    </row>
    <row r="1273" customFormat="false" ht="15.75" hidden="false" customHeight="false" outlineLevel="0" collapsed="false">
      <c r="C1273" s="37"/>
      <c r="D1273" s="37"/>
      <c r="E1273" s="37"/>
      <c r="F1273" s="37"/>
      <c r="G1273" s="37"/>
    </row>
    <row r="1274" customFormat="false" ht="15.75" hidden="false" customHeight="false" outlineLevel="0" collapsed="false">
      <c r="C1274" s="37"/>
      <c r="D1274" s="37"/>
      <c r="E1274" s="37"/>
      <c r="F1274" s="37"/>
      <c r="G1274" s="37"/>
    </row>
    <row r="1275" customFormat="false" ht="15.75" hidden="false" customHeight="false" outlineLevel="0" collapsed="false">
      <c r="C1275" s="37"/>
      <c r="D1275" s="37"/>
      <c r="E1275" s="37"/>
      <c r="F1275" s="37"/>
      <c r="G1275" s="37"/>
    </row>
    <row r="1276" customFormat="false" ht="15.75" hidden="false" customHeight="false" outlineLevel="0" collapsed="false">
      <c r="C1276" s="37"/>
      <c r="D1276" s="37"/>
      <c r="E1276" s="37"/>
      <c r="F1276" s="37"/>
      <c r="G1276" s="37"/>
    </row>
    <row r="1277" customFormat="false" ht="15.75" hidden="false" customHeight="false" outlineLevel="0" collapsed="false">
      <c r="C1277" s="37"/>
      <c r="D1277" s="37"/>
      <c r="E1277" s="37"/>
      <c r="F1277" s="37"/>
      <c r="G1277" s="37"/>
    </row>
    <row r="1278" customFormat="false" ht="15.75" hidden="false" customHeight="false" outlineLevel="0" collapsed="false">
      <c r="C1278" s="37"/>
      <c r="D1278" s="37"/>
      <c r="E1278" s="37"/>
      <c r="F1278" s="37"/>
      <c r="G1278" s="37"/>
    </row>
    <row r="1279" customFormat="false" ht="15.75" hidden="false" customHeight="false" outlineLevel="0" collapsed="false">
      <c r="C1279" s="37"/>
      <c r="D1279" s="37"/>
      <c r="E1279" s="37"/>
      <c r="F1279" s="37"/>
      <c r="G1279" s="37"/>
    </row>
    <row r="1280" customFormat="false" ht="15.75" hidden="false" customHeight="false" outlineLevel="0" collapsed="false">
      <c r="C1280" s="37"/>
      <c r="D1280" s="37"/>
      <c r="E1280" s="37"/>
      <c r="F1280" s="37"/>
      <c r="G1280" s="37"/>
    </row>
    <row r="1281" customFormat="false" ht="15.75" hidden="false" customHeight="false" outlineLevel="0" collapsed="false">
      <c r="C1281" s="37"/>
      <c r="D1281" s="37"/>
      <c r="E1281" s="37"/>
      <c r="F1281" s="37"/>
      <c r="G1281" s="37"/>
    </row>
    <row r="1282" customFormat="false" ht="15.75" hidden="false" customHeight="false" outlineLevel="0" collapsed="false">
      <c r="C1282" s="37"/>
      <c r="D1282" s="37"/>
      <c r="E1282" s="37"/>
      <c r="F1282" s="37"/>
      <c r="G1282" s="37"/>
    </row>
    <row r="1283" customFormat="false" ht="15.75" hidden="false" customHeight="false" outlineLevel="0" collapsed="false">
      <c r="C1283" s="37"/>
      <c r="D1283" s="37"/>
      <c r="E1283" s="37"/>
      <c r="F1283" s="37"/>
      <c r="G1283" s="37"/>
    </row>
    <row r="1284" customFormat="false" ht="15.75" hidden="false" customHeight="false" outlineLevel="0" collapsed="false">
      <c r="C1284" s="37"/>
      <c r="D1284" s="37"/>
      <c r="E1284" s="37"/>
      <c r="F1284" s="37"/>
      <c r="G1284" s="37"/>
    </row>
    <row r="1285" customFormat="false" ht="15.75" hidden="false" customHeight="false" outlineLevel="0" collapsed="false">
      <c r="C1285" s="37"/>
      <c r="D1285" s="37"/>
      <c r="E1285" s="37"/>
      <c r="F1285" s="37"/>
      <c r="G1285" s="37"/>
    </row>
    <row r="1286" customFormat="false" ht="15.75" hidden="false" customHeight="false" outlineLevel="0" collapsed="false">
      <c r="C1286" s="37"/>
      <c r="D1286" s="37"/>
      <c r="E1286" s="37"/>
      <c r="F1286" s="37"/>
      <c r="G1286" s="37"/>
    </row>
    <row r="1287" customFormat="false" ht="15.75" hidden="false" customHeight="false" outlineLevel="0" collapsed="false">
      <c r="C1287" s="37"/>
      <c r="D1287" s="37"/>
      <c r="E1287" s="37"/>
      <c r="F1287" s="37"/>
      <c r="G1287" s="37"/>
    </row>
    <row r="1288" customFormat="false" ht="15.75" hidden="false" customHeight="false" outlineLevel="0" collapsed="false">
      <c r="C1288" s="37"/>
      <c r="D1288" s="37"/>
      <c r="E1288" s="37"/>
      <c r="F1288" s="37"/>
      <c r="G1288" s="37"/>
    </row>
    <row r="1289" customFormat="false" ht="15.75" hidden="false" customHeight="false" outlineLevel="0" collapsed="false">
      <c r="C1289" s="37"/>
      <c r="D1289" s="37"/>
      <c r="E1289" s="37"/>
      <c r="F1289" s="37"/>
      <c r="G1289" s="37"/>
    </row>
    <row r="1290" customFormat="false" ht="15.75" hidden="false" customHeight="false" outlineLevel="0" collapsed="false">
      <c r="C1290" s="37"/>
      <c r="D1290" s="37"/>
      <c r="E1290" s="37"/>
      <c r="F1290" s="37"/>
      <c r="G1290" s="37"/>
    </row>
    <row r="1291" customFormat="false" ht="15.75" hidden="false" customHeight="false" outlineLevel="0" collapsed="false">
      <c r="C1291" s="37"/>
      <c r="D1291" s="37"/>
      <c r="E1291" s="37"/>
      <c r="F1291" s="37"/>
      <c r="G1291" s="37"/>
    </row>
    <row r="1292" customFormat="false" ht="15.75" hidden="false" customHeight="false" outlineLevel="0" collapsed="false">
      <c r="C1292" s="37"/>
      <c r="D1292" s="37"/>
      <c r="E1292" s="37"/>
      <c r="F1292" s="37"/>
      <c r="G1292" s="37"/>
    </row>
    <row r="1293" customFormat="false" ht="15.75" hidden="false" customHeight="false" outlineLevel="0" collapsed="false">
      <c r="C1293" s="37"/>
      <c r="D1293" s="37"/>
      <c r="E1293" s="37"/>
      <c r="F1293" s="37"/>
      <c r="G1293" s="37"/>
    </row>
    <row r="1294" customFormat="false" ht="15.75" hidden="false" customHeight="false" outlineLevel="0" collapsed="false">
      <c r="C1294" s="37"/>
      <c r="D1294" s="37"/>
      <c r="E1294" s="37"/>
      <c r="F1294" s="37"/>
      <c r="G1294" s="37"/>
    </row>
    <row r="1295" customFormat="false" ht="15.75" hidden="false" customHeight="false" outlineLevel="0" collapsed="false">
      <c r="C1295" s="37"/>
      <c r="D1295" s="37"/>
      <c r="E1295" s="37"/>
      <c r="F1295" s="37"/>
      <c r="G1295" s="37"/>
    </row>
    <row r="1296" customFormat="false" ht="15.75" hidden="false" customHeight="false" outlineLevel="0" collapsed="false">
      <c r="C1296" s="37"/>
      <c r="D1296" s="37"/>
      <c r="E1296" s="37"/>
      <c r="F1296" s="37"/>
      <c r="G1296" s="37"/>
    </row>
    <row r="1297" customFormat="false" ht="15.75" hidden="false" customHeight="false" outlineLevel="0" collapsed="false">
      <c r="C1297" s="37"/>
      <c r="D1297" s="37"/>
      <c r="E1297" s="37"/>
      <c r="F1297" s="37"/>
      <c r="G1297" s="37"/>
    </row>
    <row r="1298" customFormat="false" ht="15.75" hidden="false" customHeight="false" outlineLevel="0" collapsed="false">
      <c r="C1298" s="37"/>
      <c r="D1298" s="37"/>
      <c r="E1298" s="37"/>
      <c r="F1298" s="37"/>
      <c r="G1298" s="37"/>
    </row>
    <row r="1299" customFormat="false" ht="15.75" hidden="false" customHeight="false" outlineLevel="0" collapsed="false">
      <c r="C1299" s="37"/>
      <c r="D1299" s="37"/>
      <c r="E1299" s="37"/>
      <c r="F1299" s="37"/>
      <c r="G1299" s="37"/>
    </row>
    <row r="1300" customFormat="false" ht="15.75" hidden="false" customHeight="false" outlineLevel="0" collapsed="false">
      <c r="C1300" s="37"/>
      <c r="D1300" s="37"/>
      <c r="E1300" s="37"/>
      <c r="F1300" s="37"/>
      <c r="G1300" s="37"/>
    </row>
    <row r="1301" customFormat="false" ht="15.75" hidden="false" customHeight="false" outlineLevel="0" collapsed="false">
      <c r="C1301" s="37"/>
      <c r="D1301" s="37"/>
      <c r="E1301" s="37"/>
      <c r="F1301" s="37"/>
      <c r="G1301" s="37"/>
    </row>
    <row r="1302" customFormat="false" ht="15.75" hidden="false" customHeight="false" outlineLevel="0" collapsed="false">
      <c r="C1302" s="37"/>
      <c r="D1302" s="37"/>
      <c r="E1302" s="37"/>
      <c r="F1302" s="37"/>
      <c r="G1302" s="37"/>
    </row>
    <row r="1303" customFormat="false" ht="15.75" hidden="false" customHeight="false" outlineLevel="0" collapsed="false">
      <c r="C1303" s="37"/>
      <c r="D1303" s="37"/>
      <c r="E1303" s="37"/>
      <c r="F1303" s="37"/>
      <c r="G1303" s="37"/>
    </row>
    <row r="1304" customFormat="false" ht="15.75" hidden="false" customHeight="false" outlineLevel="0" collapsed="false">
      <c r="C1304" s="37"/>
      <c r="D1304" s="37"/>
      <c r="E1304" s="37"/>
      <c r="F1304" s="37"/>
      <c r="G1304" s="37"/>
    </row>
    <row r="1305" customFormat="false" ht="15.75" hidden="false" customHeight="false" outlineLevel="0" collapsed="false">
      <c r="C1305" s="37"/>
      <c r="D1305" s="37"/>
      <c r="E1305" s="37"/>
      <c r="F1305" s="37"/>
      <c r="G1305" s="37"/>
    </row>
    <row r="1306" customFormat="false" ht="15.75" hidden="false" customHeight="false" outlineLevel="0" collapsed="false">
      <c r="C1306" s="37"/>
      <c r="D1306" s="37"/>
      <c r="E1306" s="37"/>
      <c r="F1306" s="37"/>
      <c r="G1306" s="37"/>
    </row>
    <row r="1307" customFormat="false" ht="15.75" hidden="false" customHeight="false" outlineLevel="0" collapsed="false">
      <c r="C1307" s="37"/>
      <c r="D1307" s="37"/>
      <c r="E1307" s="37"/>
      <c r="F1307" s="37"/>
      <c r="G1307" s="37"/>
    </row>
    <row r="1308" customFormat="false" ht="15.75" hidden="false" customHeight="false" outlineLevel="0" collapsed="false">
      <c r="C1308" s="37"/>
      <c r="D1308" s="37"/>
      <c r="E1308" s="37"/>
      <c r="F1308" s="37"/>
      <c r="G1308" s="37"/>
    </row>
    <row r="1309" customFormat="false" ht="15.75" hidden="false" customHeight="false" outlineLevel="0" collapsed="false">
      <c r="C1309" s="37"/>
      <c r="D1309" s="37"/>
      <c r="E1309" s="37"/>
      <c r="F1309" s="37"/>
      <c r="G1309" s="37"/>
    </row>
    <row r="1310" customFormat="false" ht="15.75" hidden="false" customHeight="false" outlineLevel="0" collapsed="false">
      <c r="C1310" s="37"/>
      <c r="D1310" s="37"/>
      <c r="E1310" s="37"/>
      <c r="F1310" s="37"/>
      <c r="G1310" s="37"/>
    </row>
    <row r="1311" customFormat="false" ht="15.75" hidden="false" customHeight="false" outlineLevel="0" collapsed="false">
      <c r="C1311" s="37"/>
      <c r="D1311" s="37"/>
      <c r="E1311" s="37"/>
      <c r="F1311" s="37"/>
      <c r="G1311" s="37"/>
    </row>
    <row r="1312" customFormat="false" ht="15.75" hidden="false" customHeight="false" outlineLevel="0" collapsed="false">
      <c r="C1312" s="37"/>
      <c r="D1312" s="37"/>
      <c r="E1312" s="37"/>
      <c r="F1312" s="37"/>
      <c r="G1312" s="37"/>
    </row>
    <row r="1313" customFormat="false" ht="15.75" hidden="false" customHeight="false" outlineLevel="0" collapsed="false">
      <c r="C1313" s="37"/>
      <c r="D1313" s="37"/>
      <c r="E1313" s="37"/>
      <c r="F1313" s="37"/>
      <c r="G1313" s="37"/>
    </row>
    <row r="1314" customFormat="false" ht="15.75" hidden="false" customHeight="false" outlineLevel="0" collapsed="false">
      <c r="C1314" s="37"/>
      <c r="D1314" s="37"/>
      <c r="E1314" s="37"/>
      <c r="F1314" s="37"/>
      <c r="G1314" s="37"/>
    </row>
    <row r="1315" customFormat="false" ht="15.75" hidden="false" customHeight="false" outlineLevel="0" collapsed="false">
      <c r="C1315" s="37"/>
      <c r="D1315" s="37"/>
      <c r="E1315" s="37"/>
      <c r="F1315" s="37"/>
      <c r="G1315" s="37"/>
    </row>
    <row r="1316" customFormat="false" ht="15.75" hidden="false" customHeight="false" outlineLevel="0" collapsed="false">
      <c r="C1316" s="37"/>
      <c r="D1316" s="37"/>
      <c r="E1316" s="37"/>
      <c r="F1316" s="37"/>
      <c r="G1316" s="37"/>
    </row>
    <row r="1317" customFormat="false" ht="15.75" hidden="false" customHeight="false" outlineLevel="0" collapsed="false">
      <c r="C1317" s="37"/>
      <c r="D1317" s="37"/>
      <c r="E1317" s="37"/>
      <c r="F1317" s="37"/>
      <c r="G1317" s="37"/>
    </row>
    <row r="1318" customFormat="false" ht="15.75" hidden="false" customHeight="false" outlineLevel="0" collapsed="false">
      <c r="C1318" s="37"/>
      <c r="D1318" s="37"/>
      <c r="E1318" s="37"/>
      <c r="F1318" s="37"/>
      <c r="G1318" s="37"/>
    </row>
    <row r="1319" customFormat="false" ht="15.75" hidden="false" customHeight="false" outlineLevel="0" collapsed="false">
      <c r="C1319" s="37"/>
      <c r="D1319" s="37"/>
      <c r="E1319" s="37"/>
      <c r="F1319" s="37"/>
      <c r="G1319" s="37"/>
    </row>
    <row r="1320" customFormat="false" ht="15.75" hidden="false" customHeight="false" outlineLevel="0" collapsed="false">
      <c r="C1320" s="37"/>
      <c r="D1320" s="37"/>
      <c r="E1320" s="37"/>
      <c r="F1320" s="37"/>
      <c r="G1320" s="37"/>
    </row>
    <row r="1321" customFormat="false" ht="15.75" hidden="false" customHeight="false" outlineLevel="0" collapsed="false">
      <c r="C1321" s="37"/>
      <c r="D1321" s="37"/>
      <c r="E1321" s="37"/>
      <c r="F1321" s="37"/>
      <c r="G1321" s="37"/>
    </row>
    <row r="1322" customFormat="false" ht="15.75" hidden="false" customHeight="false" outlineLevel="0" collapsed="false">
      <c r="C1322" s="37"/>
      <c r="D1322" s="37"/>
      <c r="E1322" s="37"/>
      <c r="F1322" s="37"/>
      <c r="G1322" s="37"/>
    </row>
    <row r="1323" customFormat="false" ht="15.75" hidden="false" customHeight="false" outlineLevel="0" collapsed="false">
      <c r="C1323" s="37"/>
      <c r="D1323" s="37"/>
      <c r="E1323" s="37"/>
      <c r="F1323" s="37"/>
      <c r="G1323" s="37"/>
    </row>
    <row r="1324" customFormat="false" ht="15.75" hidden="false" customHeight="false" outlineLevel="0" collapsed="false">
      <c r="C1324" s="37"/>
      <c r="D1324" s="37"/>
      <c r="E1324" s="37"/>
      <c r="F1324" s="37"/>
      <c r="G1324" s="37"/>
    </row>
    <row r="1325" customFormat="false" ht="15.75" hidden="false" customHeight="false" outlineLevel="0" collapsed="false">
      <c r="C1325" s="37"/>
      <c r="D1325" s="37"/>
      <c r="E1325" s="37"/>
      <c r="F1325" s="37"/>
      <c r="G1325" s="37"/>
    </row>
    <row r="1326" customFormat="false" ht="15.75" hidden="false" customHeight="false" outlineLevel="0" collapsed="false">
      <c r="C1326" s="37"/>
      <c r="D1326" s="37"/>
      <c r="E1326" s="37"/>
      <c r="F1326" s="37"/>
      <c r="G1326" s="37"/>
    </row>
    <row r="1327" customFormat="false" ht="15.75" hidden="false" customHeight="false" outlineLevel="0" collapsed="false">
      <c r="C1327" s="37"/>
      <c r="D1327" s="37"/>
      <c r="E1327" s="37"/>
      <c r="F1327" s="37"/>
      <c r="G1327" s="37"/>
    </row>
    <row r="1328" customFormat="false" ht="15.75" hidden="false" customHeight="false" outlineLevel="0" collapsed="false">
      <c r="C1328" s="37"/>
      <c r="D1328" s="37"/>
      <c r="E1328" s="37"/>
      <c r="F1328" s="37"/>
      <c r="G1328" s="37"/>
    </row>
    <row r="1329" customFormat="false" ht="15.75" hidden="false" customHeight="false" outlineLevel="0" collapsed="false">
      <c r="C1329" s="37"/>
      <c r="D1329" s="37"/>
      <c r="E1329" s="37"/>
      <c r="F1329" s="37"/>
      <c r="G1329" s="37"/>
    </row>
    <row r="1330" customFormat="false" ht="15.75" hidden="false" customHeight="false" outlineLevel="0" collapsed="false">
      <c r="C1330" s="37"/>
      <c r="D1330" s="37"/>
      <c r="E1330" s="37"/>
      <c r="F1330" s="37"/>
      <c r="G1330" s="37"/>
    </row>
    <row r="1331" customFormat="false" ht="15.75" hidden="false" customHeight="false" outlineLevel="0" collapsed="false">
      <c r="C1331" s="37"/>
      <c r="D1331" s="37"/>
      <c r="E1331" s="37"/>
      <c r="F1331" s="37"/>
      <c r="G1331" s="37"/>
    </row>
    <row r="1332" customFormat="false" ht="15.75" hidden="false" customHeight="false" outlineLevel="0" collapsed="false">
      <c r="C1332" s="37"/>
      <c r="D1332" s="37"/>
      <c r="E1332" s="37"/>
      <c r="F1332" s="37"/>
      <c r="G1332" s="37"/>
    </row>
    <row r="1333" customFormat="false" ht="15.75" hidden="false" customHeight="false" outlineLevel="0" collapsed="false">
      <c r="C1333" s="37"/>
      <c r="D1333" s="37"/>
      <c r="E1333" s="37"/>
      <c r="F1333" s="37"/>
      <c r="G1333" s="37"/>
    </row>
    <row r="1334" customFormat="false" ht="15.75" hidden="false" customHeight="false" outlineLevel="0" collapsed="false">
      <c r="C1334" s="37"/>
      <c r="D1334" s="37"/>
      <c r="E1334" s="37"/>
      <c r="F1334" s="37"/>
      <c r="G1334" s="37"/>
    </row>
    <row r="1335" customFormat="false" ht="15.75" hidden="false" customHeight="false" outlineLevel="0" collapsed="false">
      <c r="C1335" s="37"/>
      <c r="D1335" s="37"/>
      <c r="E1335" s="37"/>
      <c r="F1335" s="37"/>
      <c r="G1335" s="37"/>
    </row>
    <row r="1336" customFormat="false" ht="15.75" hidden="false" customHeight="false" outlineLevel="0" collapsed="false">
      <c r="C1336" s="37"/>
      <c r="D1336" s="37"/>
      <c r="E1336" s="37"/>
      <c r="F1336" s="37"/>
      <c r="G1336" s="37"/>
    </row>
    <row r="1337" customFormat="false" ht="15.75" hidden="false" customHeight="false" outlineLevel="0" collapsed="false">
      <c r="C1337" s="37"/>
      <c r="D1337" s="37"/>
      <c r="E1337" s="37"/>
      <c r="F1337" s="37"/>
      <c r="G1337" s="37"/>
    </row>
    <row r="1338" customFormat="false" ht="15.75" hidden="false" customHeight="false" outlineLevel="0" collapsed="false">
      <c r="C1338" s="37"/>
      <c r="D1338" s="37"/>
      <c r="E1338" s="37"/>
      <c r="F1338" s="37"/>
      <c r="G1338" s="37"/>
    </row>
    <row r="1339" customFormat="false" ht="15.75" hidden="false" customHeight="false" outlineLevel="0" collapsed="false">
      <c r="C1339" s="37"/>
      <c r="D1339" s="37"/>
      <c r="E1339" s="37"/>
      <c r="F1339" s="37"/>
      <c r="G1339" s="37"/>
    </row>
    <row r="1340" customFormat="false" ht="15.75" hidden="false" customHeight="false" outlineLevel="0" collapsed="false">
      <c r="C1340" s="37"/>
      <c r="D1340" s="37"/>
      <c r="E1340" s="37"/>
      <c r="F1340" s="37"/>
      <c r="G1340" s="37"/>
    </row>
    <row r="1341" customFormat="false" ht="15.75" hidden="false" customHeight="false" outlineLevel="0" collapsed="false">
      <c r="C1341" s="37"/>
      <c r="D1341" s="37"/>
      <c r="E1341" s="37"/>
      <c r="F1341" s="37"/>
      <c r="G1341" s="37"/>
    </row>
    <row r="1342" customFormat="false" ht="15.75" hidden="false" customHeight="false" outlineLevel="0" collapsed="false">
      <c r="C1342" s="37"/>
      <c r="D1342" s="37"/>
      <c r="E1342" s="37"/>
      <c r="F1342" s="37"/>
      <c r="G1342" s="37"/>
    </row>
    <row r="1343" customFormat="false" ht="15.75" hidden="false" customHeight="false" outlineLevel="0" collapsed="false">
      <c r="C1343" s="37"/>
      <c r="D1343" s="37"/>
      <c r="E1343" s="37"/>
      <c r="F1343" s="37"/>
      <c r="G1343" s="37"/>
    </row>
    <row r="1344" customFormat="false" ht="15.75" hidden="false" customHeight="false" outlineLevel="0" collapsed="false">
      <c r="C1344" s="37"/>
      <c r="D1344" s="37"/>
      <c r="E1344" s="37"/>
      <c r="F1344" s="37"/>
      <c r="G1344" s="37"/>
    </row>
    <row r="1345" customFormat="false" ht="15.75" hidden="false" customHeight="false" outlineLevel="0" collapsed="false">
      <c r="C1345" s="37"/>
      <c r="D1345" s="37"/>
      <c r="E1345" s="37"/>
      <c r="F1345" s="37"/>
      <c r="G1345" s="37"/>
    </row>
    <row r="1346" customFormat="false" ht="15.75" hidden="false" customHeight="false" outlineLevel="0" collapsed="false">
      <c r="C1346" s="37"/>
      <c r="D1346" s="37"/>
      <c r="E1346" s="37"/>
      <c r="F1346" s="37"/>
      <c r="G1346" s="37"/>
    </row>
    <row r="1347" customFormat="false" ht="15.75" hidden="false" customHeight="false" outlineLevel="0" collapsed="false">
      <c r="C1347" s="37"/>
      <c r="D1347" s="37"/>
      <c r="E1347" s="37"/>
      <c r="F1347" s="37"/>
      <c r="G1347" s="37"/>
    </row>
    <row r="1348" customFormat="false" ht="15.75" hidden="false" customHeight="false" outlineLevel="0" collapsed="false">
      <c r="C1348" s="37"/>
      <c r="D1348" s="37"/>
      <c r="E1348" s="37"/>
      <c r="F1348" s="37"/>
      <c r="G1348" s="37"/>
    </row>
    <row r="1349" customFormat="false" ht="15.75" hidden="false" customHeight="false" outlineLevel="0" collapsed="false">
      <c r="C1349" s="37"/>
      <c r="D1349" s="37"/>
      <c r="E1349" s="37"/>
      <c r="F1349" s="37"/>
      <c r="G1349" s="37"/>
    </row>
    <row r="1350" customFormat="false" ht="15.75" hidden="false" customHeight="false" outlineLevel="0" collapsed="false">
      <c r="C1350" s="37"/>
      <c r="D1350" s="37"/>
      <c r="E1350" s="37"/>
      <c r="F1350" s="37"/>
      <c r="G1350" s="37"/>
    </row>
    <row r="1351" customFormat="false" ht="15.75" hidden="false" customHeight="false" outlineLevel="0" collapsed="false">
      <c r="C1351" s="37"/>
      <c r="D1351" s="37"/>
      <c r="E1351" s="37"/>
      <c r="F1351" s="37"/>
      <c r="G1351" s="37"/>
    </row>
    <row r="1352" customFormat="false" ht="15.75" hidden="false" customHeight="false" outlineLevel="0" collapsed="false">
      <c r="C1352" s="37"/>
      <c r="D1352" s="37"/>
      <c r="E1352" s="37"/>
      <c r="F1352" s="37"/>
      <c r="G1352" s="37"/>
    </row>
    <row r="1353" customFormat="false" ht="15.75" hidden="false" customHeight="false" outlineLevel="0" collapsed="false">
      <c r="C1353" s="37"/>
      <c r="D1353" s="37"/>
      <c r="E1353" s="37"/>
      <c r="F1353" s="37"/>
      <c r="G1353" s="37"/>
    </row>
    <row r="1354" customFormat="false" ht="15.75" hidden="false" customHeight="false" outlineLevel="0" collapsed="false">
      <c r="C1354" s="37"/>
      <c r="D1354" s="37"/>
      <c r="E1354" s="37"/>
      <c r="F1354" s="37"/>
      <c r="G1354" s="37"/>
    </row>
    <row r="1355" customFormat="false" ht="15.75" hidden="false" customHeight="false" outlineLevel="0" collapsed="false">
      <c r="C1355" s="37"/>
      <c r="D1355" s="37"/>
      <c r="E1355" s="37"/>
      <c r="F1355" s="37"/>
      <c r="G1355" s="37"/>
    </row>
    <row r="1356" customFormat="false" ht="15.75" hidden="false" customHeight="false" outlineLevel="0" collapsed="false">
      <c r="C1356" s="37"/>
      <c r="D1356" s="37"/>
      <c r="E1356" s="37"/>
      <c r="F1356" s="37"/>
      <c r="G1356" s="37"/>
    </row>
    <row r="1357" customFormat="false" ht="15.75" hidden="false" customHeight="false" outlineLevel="0" collapsed="false">
      <c r="C1357" s="37"/>
      <c r="D1357" s="37"/>
      <c r="E1357" s="37"/>
      <c r="F1357" s="37"/>
      <c r="G1357" s="37"/>
    </row>
    <row r="1358" customFormat="false" ht="15.75" hidden="false" customHeight="false" outlineLevel="0" collapsed="false">
      <c r="C1358" s="37"/>
      <c r="D1358" s="37"/>
      <c r="E1358" s="37"/>
      <c r="F1358" s="37"/>
      <c r="G1358" s="37"/>
    </row>
    <row r="1359" customFormat="false" ht="15.75" hidden="false" customHeight="false" outlineLevel="0" collapsed="false">
      <c r="C1359" s="37"/>
      <c r="D1359" s="37"/>
      <c r="E1359" s="37"/>
      <c r="F1359" s="37"/>
      <c r="G1359" s="37"/>
    </row>
    <row r="1360" customFormat="false" ht="15.75" hidden="false" customHeight="false" outlineLevel="0" collapsed="false">
      <c r="C1360" s="37"/>
      <c r="D1360" s="37"/>
      <c r="E1360" s="37"/>
      <c r="F1360" s="37"/>
      <c r="G1360" s="37"/>
    </row>
    <row r="1361" customFormat="false" ht="15.75" hidden="false" customHeight="false" outlineLevel="0" collapsed="false">
      <c r="C1361" s="37"/>
      <c r="D1361" s="37"/>
      <c r="E1361" s="37"/>
      <c r="F1361" s="37"/>
      <c r="G1361" s="37"/>
    </row>
    <row r="1362" customFormat="false" ht="15.75" hidden="false" customHeight="false" outlineLevel="0" collapsed="false">
      <c r="C1362" s="37"/>
      <c r="D1362" s="37"/>
      <c r="E1362" s="37"/>
      <c r="F1362" s="37"/>
      <c r="G1362" s="37"/>
    </row>
    <row r="1363" customFormat="false" ht="15.75" hidden="false" customHeight="false" outlineLevel="0" collapsed="false">
      <c r="C1363" s="37"/>
      <c r="D1363" s="37"/>
      <c r="E1363" s="37"/>
      <c r="F1363" s="37"/>
      <c r="G1363" s="37"/>
    </row>
    <row r="1364" customFormat="false" ht="15.75" hidden="false" customHeight="false" outlineLevel="0" collapsed="false">
      <c r="C1364" s="37"/>
      <c r="D1364" s="37"/>
      <c r="E1364" s="37"/>
      <c r="F1364" s="37"/>
      <c r="G1364" s="37"/>
    </row>
    <row r="1365" customFormat="false" ht="15.75" hidden="false" customHeight="false" outlineLevel="0" collapsed="false">
      <c r="C1365" s="37"/>
      <c r="D1365" s="37"/>
      <c r="E1365" s="37"/>
      <c r="F1365" s="37"/>
      <c r="G1365" s="37"/>
    </row>
    <row r="1366" customFormat="false" ht="15.75" hidden="false" customHeight="false" outlineLevel="0" collapsed="false">
      <c r="C1366" s="37"/>
      <c r="D1366" s="37"/>
      <c r="E1366" s="37"/>
      <c r="F1366" s="37"/>
      <c r="G1366" s="37"/>
    </row>
    <row r="1367" customFormat="false" ht="15.75" hidden="false" customHeight="false" outlineLevel="0" collapsed="false">
      <c r="C1367" s="37"/>
      <c r="D1367" s="37"/>
      <c r="E1367" s="37"/>
      <c r="F1367" s="37"/>
      <c r="G1367" s="37"/>
    </row>
    <row r="1368" customFormat="false" ht="15.75" hidden="false" customHeight="false" outlineLevel="0" collapsed="false">
      <c r="C1368" s="37"/>
      <c r="D1368" s="37"/>
      <c r="E1368" s="37"/>
      <c r="F1368" s="37"/>
      <c r="G1368" s="37"/>
    </row>
    <row r="1369" customFormat="false" ht="15.75" hidden="false" customHeight="false" outlineLevel="0" collapsed="false">
      <c r="C1369" s="37"/>
      <c r="D1369" s="37"/>
      <c r="E1369" s="37"/>
      <c r="F1369" s="37"/>
      <c r="G1369" s="37"/>
    </row>
    <row r="1370" customFormat="false" ht="15.75" hidden="false" customHeight="false" outlineLevel="0" collapsed="false">
      <c r="C1370" s="37"/>
      <c r="D1370" s="37"/>
      <c r="E1370" s="37"/>
      <c r="F1370" s="37"/>
      <c r="G1370" s="37"/>
    </row>
    <row r="1371" customFormat="false" ht="15.75" hidden="false" customHeight="false" outlineLevel="0" collapsed="false">
      <c r="C1371" s="37"/>
      <c r="D1371" s="37"/>
      <c r="E1371" s="37"/>
      <c r="F1371" s="37"/>
      <c r="G1371" s="37"/>
    </row>
    <row r="1372" customFormat="false" ht="15.75" hidden="false" customHeight="false" outlineLevel="0" collapsed="false">
      <c r="C1372" s="37"/>
      <c r="D1372" s="37"/>
      <c r="E1372" s="37"/>
      <c r="F1372" s="37"/>
      <c r="G1372" s="37"/>
    </row>
    <row r="1373" customFormat="false" ht="15.75" hidden="false" customHeight="false" outlineLevel="0" collapsed="false">
      <c r="C1373" s="37"/>
      <c r="D1373" s="37"/>
      <c r="E1373" s="37"/>
      <c r="F1373" s="37"/>
      <c r="G1373" s="37"/>
    </row>
    <row r="1374" customFormat="false" ht="15.75" hidden="false" customHeight="false" outlineLevel="0" collapsed="false">
      <c r="C1374" s="37"/>
      <c r="D1374" s="37"/>
      <c r="E1374" s="37"/>
      <c r="F1374" s="37"/>
      <c r="G1374" s="37"/>
    </row>
    <row r="1375" customFormat="false" ht="15.75" hidden="false" customHeight="false" outlineLevel="0" collapsed="false">
      <c r="C1375" s="37"/>
      <c r="D1375" s="37"/>
      <c r="E1375" s="37"/>
      <c r="F1375" s="37"/>
      <c r="G1375" s="37"/>
    </row>
    <row r="1376" customFormat="false" ht="15.75" hidden="false" customHeight="false" outlineLevel="0" collapsed="false">
      <c r="C1376" s="37"/>
      <c r="D1376" s="37"/>
      <c r="E1376" s="37"/>
      <c r="F1376" s="37"/>
      <c r="G1376" s="37"/>
    </row>
    <row r="1377" customFormat="false" ht="15.75" hidden="false" customHeight="false" outlineLevel="0" collapsed="false">
      <c r="C1377" s="37"/>
      <c r="D1377" s="37"/>
      <c r="E1377" s="37"/>
      <c r="F1377" s="37"/>
      <c r="G1377" s="37"/>
    </row>
    <row r="1378" customFormat="false" ht="15.75" hidden="false" customHeight="false" outlineLevel="0" collapsed="false">
      <c r="C1378" s="37"/>
      <c r="D1378" s="37"/>
      <c r="E1378" s="37"/>
      <c r="F1378" s="37"/>
      <c r="G1378" s="37"/>
    </row>
    <row r="1379" customFormat="false" ht="15.75" hidden="false" customHeight="false" outlineLevel="0" collapsed="false">
      <c r="C1379" s="37"/>
      <c r="D1379" s="37"/>
      <c r="E1379" s="37"/>
      <c r="F1379" s="37"/>
      <c r="G1379" s="37"/>
    </row>
    <row r="1380" customFormat="false" ht="15.75" hidden="false" customHeight="false" outlineLevel="0" collapsed="false">
      <c r="C1380" s="37"/>
      <c r="D1380" s="37"/>
      <c r="E1380" s="37"/>
      <c r="F1380" s="37"/>
      <c r="G1380" s="37"/>
    </row>
    <row r="1381" customFormat="false" ht="15.75" hidden="false" customHeight="false" outlineLevel="0" collapsed="false">
      <c r="C1381" s="37"/>
      <c r="D1381" s="37"/>
      <c r="E1381" s="37"/>
      <c r="F1381" s="37"/>
      <c r="G1381" s="37"/>
    </row>
    <row r="1382" customFormat="false" ht="15.75" hidden="false" customHeight="false" outlineLevel="0" collapsed="false">
      <c r="C1382" s="37"/>
      <c r="D1382" s="37"/>
      <c r="E1382" s="37"/>
      <c r="F1382" s="37"/>
      <c r="G1382" s="37"/>
    </row>
    <row r="1383" customFormat="false" ht="15.75" hidden="false" customHeight="false" outlineLevel="0" collapsed="false">
      <c r="C1383" s="37"/>
      <c r="D1383" s="37"/>
      <c r="E1383" s="37"/>
      <c r="F1383" s="37"/>
      <c r="G1383" s="37"/>
    </row>
    <row r="1384" customFormat="false" ht="15.75" hidden="false" customHeight="false" outlineLevel="0" collapsed="false">
      <c r="C1384" s="37"/>
      <c r="D1384" s="37"/>
      <c r="E1384" s="37"/>
      <c r="F1384" s="37"/>
      <c r="G1384" s="37"/>
    </row>
    <row r="1385" customFormat="false" ht="15.75" hidden="false" customHeight="false" outlineLevel="0" collapsed="false">
      <c r="C1385" s="37"/>
      <c r="D1385" s="37"/>
      <c r="E1385" s="37"/>
      <c r="F1385" s="37"/>
      <c r="G1385" s="37"/>
    </row>
    <row r="1386" customFormat="false" ht="15.75" hidden="false" customHeight="false" outlineLevel="0" collapsed="false">
      <c r="C1386" s="37"/>
      <c r="D1386" s="37"/>
      <c r="E1386" s="37"/>
      <c r="F1386" s="37"/>
      <c r="G1386" s="37"/>
    </row>
    <row r="1387" customFormat="false" ht="15.75" hidden="false" customHeight="false" outlineLevel="0" collapsed="false">
      <c r="C1387" s="37"/>
      <c r="D1387" s="37"/>
      <c r="E1387" s="37"/>
      <c r="F1387" s="37"/>
      <c r="G1387" s="37"/>
    </row>
    <row r="1388" customFormat="false" ht="15.75" hidden="false" customHeight="false" outlineLevel="0" collapsed="false">
      <c r="C1388" s="37"/>
      <c r="D1388" s="37"/>
      <c r="E1388" s="37"/>
      <c r="F1388" s="37"/>
      <c r="G1388" s="37"/>
    </row>
    <row r="1389" customFormat="false" ht="15.75" hidden="false" customHeight="false" outlineLevel="0" collapsed="false">
      <c r="C1389" s="37"/>
      <c r="D1389" s="37"/>
      <c r="E1389" s="37"/>
      <c r="F1389" s="37"/>
      <c r="G1389" s="37"/>
    </row>
    <row r="1390" customFormat="false" ht="15.75" hidden="false" customHeight="false" outlineLevel="0" collapsed="false">
      <c r="C1390" s="37"/>
      <c r="D1390" s="37"/>
      <c r="E1390" s="37"/>
      <c r="F1390" s="37"/>
      <c r="G1390" s="37"/>
    </row>
    <row r="1391" customFormat="false" ht="15.75" hidden="false" customHeight="false" outlineLevel="0" collapsed="false">
      <c r="C1391" s="37"/>
      <c r="D1391" s="37"/>
      <c r="E1391" s="37"/>
      <c r="F1391" s="37"/>
      <c r="G1391" s="37"/>
    </row>
    <row r="1392" customFormat="false" ht="15.75" hidden="false" customHeight="false" outlineLevel="0" collapsed="false">
      <c r="C1392" s="37"/>
      <c r="D1392" s="37"/>
      <c r="E1392" s="37"/>
      <c r="F1392" s="37"/>
      <c r="G1392" s="37"/>
    </row>
    <row r="1393" customFormat="false" ht="15.75" hidden="false" customHeight="false" outlineLevel="0" collapsed="false">
      <c r="C1393" s="37"/>
      <c r="D1393" s="37"/>
      <c r="E1393" s="37"/>
      <c r="F1393" s="37"/>
      <c r="G1393" s="37"/>
    </row>
    <row r="1394" customFormat="false" ht="15.75" hidden="false" customHeight="false" outlineLevel="0" collapsed="false">
      <c r="C1394" s="37"/>
      <c r="D1394" s="37"/>
      <c r="E1394" s="37"/>
      <c r="F1394" s="37"/>
      <c r="G1394" s="37"/>
    </row>
    <row r="1395" customFormat="false" ht="15.75" hidden="false" customHeight="false" outlineLevel="0" collapsed="false">
      <c r="C1395" s="37"/>
      <c r="D1395" s="37"/>
      <c r="E1395" s="37"/>
      <c r="F1395" s="37"/>
      <c r="G1395" s="37"/>
    </row>
    <row r="1396" customFormat="false" ht="15.75" hidden="false" customHeight="false" outlineLevel="0" collapsed="false">
      <c r="C1396" s="37"/>
      <c r="D1396" s="37"/>
      <c r="E1396" s="37"/>
      <c r="F1396" s="37"/>
      <c r="G1396" s="37"/>
    </row>
    <row r="1397" customFormat="false" ht="15.75" hidden="false" customHeight="false" outlineLevel="0" collapsed="false">
      <c r="C1397" s="37"/>
      <c r="D1397" s="37"/>
      <c r="E1397" s="37"/>
      <c r="F1397" s="37"/>
      <c r="G1397" s="37"/>
    </row>
    <row r="1398" customFormat="false" ht="15.75" hidden="false" customHeight="false" outlineLevel="0" collapsed="false">
      <c r="C1398" s="37"/>
      <c r="D1398" s="37"/>
      <c r="E1398" s="37"/>
      <c r="F1398" s="37"/>
      <c r="G1398" s="37"/>
    </row>
    <row r="1399" customFormat="false" ht="15.75" hidden="false" customHeight="false" outlineLevel="0" collapsed="false">
      <c r="C1399" s="37"/>
      <c r="D1399" s="37"/>
      <c r="E1399" s="37"/>
      <c r="F1399" s="37"/>
      <c r="G1399" s="37"/>
    </row>
    <row r="1400" customFormat="false" ht="15.75" hidden="false" customHeight="false" outlineLevel="0" collapsed="false">
      <c r="C1400" s="37"/>
      <c r="D1400" s="37"/>
      <c r="E1400" s="37"/>
      <c r="F1400" s="37"/>
      <c r="G1400" s="37"/>
    </row>
    <row r="1401" customFormat="false" ht="15.75" hidden="false" customHeight="false" outlineLevel="0" collapsed="false">
      <c r="C1401" s="37"/>
      <c r="D1401" s="37"/>
      <c r="E1401" s="37"/>
      <c r="F1401" s="37"/>
      <c r="G1401" s="37"/>
    </row>
    <row r="1402" customFormat="false" ht="15.75" hidden="false" customHeight="false" outlineLevel="0" collapsed="false">
      <c r="C1402" s="37"/>
      <c r="D1402" s="37"/>
      <c r="E1402" s="37"/>
      <c r="F1402" s="37"/>
      <c r="G1402" s="37"/>
    </row>
    <row r="1403" customFormat="false" ht="15.75" hidden="false" customHeight="false" outlineLevel="0" collapsed="false">
      <c r="C1403" s="37"/>
      <c r="D1403" s="37"/>
      <c r="E1403" s="37"/>
      <c r="F1403" s="37"/>
      <c r="G1403" s="37"/>
    </row>
    <row r="1404" customFormat="false" ht="15.75" hidden="false" customHeight="false" outlineLevel="0" collapsed="false">
      <c r="C1404" s="37"/>
      <c r="D1404" s="37"/>
      <c r="E1404" s="37"/>
      <c r="F1404" s="37"/>
      <c r="G1404" s="37"/>
    </row>
    <row r="1405" customFormat="false" ht="15.75" hidden="false" customHeight="false" outlineLevel="0" collapsed="false">
      <c r="C1405" s="37"/>
      <c r="D1405" s="37"/>
      <c r="E1405" s="37"/>
      <c r="F1405" s="37"/>
      <c r="G1405" s="37"/>
    </row>
    <row r="1406" customFormat="false" ht="15.75" hidden="false" customHeight="false" outlineLevel="0" collapsed="false">
      <c r="C1406" s="37"/>
      <c r="D1406" s="37"/>
      <c r="E1406" s="37"/>
      <c r="F1406" s="37"/>
      <c r="G1406" s="37"/>
    </row>
    <row r="1407" customFormat="false" ht="15.75" hidden="false" customHeight="false" outlineLevel="0" collapsed="false">
      <c r="C1407" s="37"/>
      <c r="D1407" s="37"/>
      <c r="E1407" s="37"/>
      <c r="F1407" s="37"/>
      <c r="G1407" s="37"/>
    </row>
    <row r="1408" customFormat="false" ht="15.75" hidden="false" customHeight="false" outlineLevel="0" collapsed="false">
      <c r="C1408" s="37"/>
      <c r="D1408" s="37"/>
      <c r="E1408" s="37"/>
      <c r="F1408" s="37"/>
      <c r="G1408" s="37"/>
    </row>
    <row r="1409" customFormat="false" ht="15.75" hidden="false" customHeight="false" outlineLevel="0" collapsed="false">
      <c r="C1409" s="37"/>
      <c r="D1409" s="37"/>
      <c r="E1409" s="37"/>
      <c r="F1409" s="37"/>
      <c r="G1409" s="37"/>
    </row>
    <row r="1410" customFormat="false" ht="15.75" hidden="false" customHeight="false" outlineLevel="0" collapsed="false">
      <c r="C1410" s="37"/>
      <c r="D1410" s="37"/>
      <c r="E1410" s="37"/>
      <c r="F1410" s="37"/>
      <c r="G1410" s="37"/>
    </row>
    <row r="1411" customFormat="false" ht="15.75" hidden="false" customHeight="false" outlineLevel="0" collapsed="false">
      <c r="C1411" s="37"/>
      <c r="D1411" s="37"/>
      <c r="E1411" s="37"/>
      <c r="F1411" s="37"/>
      <c r="G1411" s="37"/>
    </row>
    <row r="1412" customFormat="false" ht="15.75" hidden="false" customHeight="false" outlineLevel="0" collapsed="false">
      <c r="C1412" s="37"/>
      <c r="D1412" s="37"/>
      <c r="E1412" s="37"/>
      <c r="F1412" s="37"/>
      <c r="G1412" s="37"/>
    </row>
    <row r="1413" customFormat="false" ht="15.75" hidden="false" customHeight="false" outlineLevel="0" collapsed="false">
      <c r="C1413" s="37"/>
      <c r="D1413" s="37"/>
      <c r="E1413" s="37"/>
      <c r="F1413" s="37"/>
      <c r="G1413" s="37"/>
    </row>
    <row r="1414" customFormat="false" ht="15.75" hidden="false" customHeight="false" outlineLevel="0" collapsed="false">
      <c r="C1414" s="37"/>
      <c r="D1414" s="37"/>
      <c r="E1414" s="37"/>
      <c r="F1414" s="37"/>
      <c r="G1414" s="37"/>
    </row>
    <row r="1415" customFormat="false" ht="15.75" hidden="false" customHeight="false" outlineLevel="0" collapsed="false">
      <c r="C1415" s="37"/>
      <c r="D1415" s="37"/>
      <c r="E1415" s="37"/>
      <c r="F1415" s="37"/>
      <c r="G1415" s="37"/>
    </row>
    <row r="1416" customFormat="false" ht="15.75" hidden="false" customHeight="false" outlineLevel="0" collapsed="false">
      <c r="C1416" s="37"/>
      <c r="D1416" s="37"/>
      <c r="E1416" s="37"/>
      <c r="F1416" s="37"/>
      <c r="G1416" s="37"/>
    </row>
    <row r="1417" customFormat="false" ht="15.75" hidden="false" customHeight="false" outlineLevel="0" collapsed="false">
      <c r="C1417" s="37"/>
      <c r="D1417" s="37"/>
      <c r="E1417" s="37"/>
      <c r="F1417" s="37"/>
      <c r="G1417" s="37"/>
    </row>
    <row r="1418" customFormat="false" ht="15.75" hidden="false" customHeight="false" outlineLevel="0" collapsed="false">
      <c r="C1418" s="37"/>
      <c r="D1418" s="37"/>
      <c r="E1418" s="37"/>
      <c r="F1418" s="37"/>
      <c r="G1418" s="37"/>
    </row>
    <row r="1419" customFormat="false" ht="15.75" hidden="false" customHeight="false" outlineLevel="0" collapsed="false">
      <c r="C1419" s="37"/>
      <c r="D1419" s="37"/>
      <c r="E1419" s="37"/>
      <c r="F1419" s="37"/>
      <c r="G1419" s="37"/>
    </row>
    <row r="1420" customFormat="false" ht="15.75" hidden="false" customHeight="false" outlineLevel="0" collapsed="false">
      <c r="C1420" s="37"/>
      <c r="D1420" s="37"/>
      <c r="E1420" s="37"/>
      <c r="F1420" s="37"/>
      <c r="G1420" s="37"/>
    </row>
    <row r="1421" customFormat="false" ht="15.75" hidden="false" customHeight="false" outlineLevel="0" collapsed="false">
      <c r="C1421" s="37"/>
      <c r="D1421" s="37"/>
      <c r="E1421" s="37"/>
      <c r="F1421" s="37"/>
      <c r="G1421" s="37"/>
    </row>
    <row r="1422" customFormat="false" ht="15.75" hidden="false" customHeight="false" outlineLevel="0" collapsed="false">
      <c r="C1422" s="37"/>
      <c r="D1422" s="37"/>
      <c r="E1422" s="37"/>
      <c r="F1422" s="37"/>
      <c r="G1422" s="37"/>
    </row>
    <row r="1423" customFormat="false" ht="15.75" hidden="false" customHeight="false" outlineLevel="0" collapsed="false">
      <c r="C1423" s="37"/>
      <c r="D1423" s="37"/>
      <c r="E1423" s="37"/>
      <c r="F1423" s="37"/>
      <c r="G1423" s="37"/>
    </row>
    <row r="1424" customFormat="false" ht="15.75" hidden="false" customHeight="false" outlineLevel="0" collapsed="false">
      <c r="C1424" s="37"/>
      <c r="D1424" s="37"/>
      <c r="E1424" s="37"/>
      <c r="F1424" s="37"/>
      <c r="G1424" s="37"/>
    </row>
    <row r="1425" customFormat="false" ht="15.75" hidden="false" customHeight="false" outlineLevel="0" collapsed="false">
      <c r="C1425" s="37"/>
      <c r="D1425" s="37"/>
      <c r="E1425" s="37"/>
      <c r="F1425" s="37"/>
      <c r="G1425" s="37"/>
    </row>
    <row r="1426" customFormat="false" ht="15.75" hidden="false" customHeight="false" outlineLevel="0" collapsed="false">
      <c r="C1426" s="37"/>
      <c r="D1426" s="37"/>
      <c r="E1426" s="37"/>
      <c r="F1426" s="37"/>
      <c r="G1426" s="37"/>
    </row>
    <row r="1427" customFormat="false" ht="15.75" hidden="false" customHeight="false" outlineLevel="0" collapsed="false">
      <c r="C1427" s="37"/>
      <c r="D1427" s="37"/>
      <c r="E1427" s="37"/>
      <c r="F1427" s="37"/>
      <c r="G1427" s="37"/>
    </row>
    <row r="1428" customFormat="false" ht="15.75" hidden="false" customHeight="false" outlineLevel="0" collapsed="false">
      <c r="C1428" s="37"/>
      <c r="D1428" s="37"/>
      <c r="E1428" s="37"/>
      <c r="F1428" s="37"/>
      <c r="G1428" s="37"/>
    </row>
    <row r="1429" customFormat="false" ht="15.75" hidden="false" customHeight="false" outlineLevel="0" collapsed="false">
      <c r="C1429" s="37"/>
      <c r="D1429" s="37"/>
      <c r="E1429" s="37"/>
      <c r="F1429" s="37"/>
      <c r="G1429" s="37"/>
    </row>
    <row r="1430" customFormat="false" ht="15.75" hidden="false" customHeight="false" outlineLevel="0" collapsed="false">
      <c r="C1430" s="37"/>
      <c r="D1430" s="37"/>
      <c r="E1430" s="37"/>
      <c r="F1430" s="37"/>
      <c r="G1430" s="37"/>
    </row>
    <row r="1431" customFormat="false" ht="15.75" hidden="false" customHeight="false" outlineLevel="0" collapsed="false">
      <c r="C1431" s="37"/>
      <c r="D1431" s="37"/>
      <c r="E1431" s="37"/>
      <c r="F1431" s="37"/>
      <c r="G1431" s="37"/>
    </row>
    <row r="1432" customFormat="false" ht="15.75" hidden="false" customHeight="false" outlineLevel="0" collapsed="false">
      <c r="C1432" s="37"/>
      <c r="D1432" s="37"/>
      <c r="E1432" s="37"/>
      <c r="F1432" s="37"/>
      <c r="G1432" s="37"/>
    </row>
    <row r="1433" customFormat="false" ht="15.75" hidden="false" customHeight="false" outlineLevel="0" collapsed="false">
      <c r="C1433" s="37"/>
      <c r="D1433" s="37"/>
      <c r="E1433" s="37"/>
      <c r="F1433" s="37"/>
      <c r="G1433" s="37"/>
    </row>
    <row r="1434" customFormat="false" ht="15.75" hidden="false" customHeight="false" outlineLevel="0" collapsed="false">
      <c r="C1434" s="37"/>
      <c r="D1434" s="37"/>
      <c r="E1434" s="37"/>
      <c r="F1434" s="37"/>
      <c r="G1434" s="37"/>
    </row>
    <row r="1435" customFormat="false" ht="15.75" hidden="false" customHeight="false" outlineLevel="0" collapsed="false">
      <c r="C1435" s="37"/>
      <c r="D1435" s="37"/>
      <c r="E1435" s="37"/>
      <c r="F1435" s="37"/>
      <c r="G1435" s="37"/>
    </row>
    <row r="1436" customFormat="false" ht="15.75" hidden="false" customHeight="false" outlineLevel="0" collapsed="false">
      <c r="C1436" s="37"/>
      <c r="D1436" s="37"/>
      <c r="E1436" s="37"/>
      <c r="F1436" s="37"/>
      <c r="G1436" s="37"/>
    </row>
    <row r="1437" customFormat="false" ht="15.75" hidden="false" customHeight="false" outlineLevel="0" collapsed="false">
      <c r="C1437" s="37"/>
      <c r="D1437" s="37"/>
      <c r="E1437" s="37"/>
      <c r="F1437" s="37"/>
      <c r="G1437" s="37"/>
    </row>
    <row r="1438" customFormat="false" ht="15.75" hidden="false" customHeight="false" outlineLevel="0" collapsed="false">
      <c r="C1438" s="37"/>
      <c r="D1438" s="37"/>
      <c r="E1438" s="37"/>
      <c r="F1438" s="37"/>
      <c r="G1438" s="37"/>
    </row>
    <row r="1439" customFormat="false" ht="15.75" hidden="false" customHeight="false" outlineLevel="0" collapsed="false">
      <c r="C1439" s="37"/>
      <c r="D1439" s="37"/>
      <c r="E1439" s="37"/>
      <c r="F1439" s="37"/>
      <c r="G1439" s="37"/>
    </row>
    <row r="1440" customFormat="false" ht="15.75" hidden="false" customHeight="false" outlineLevel="0" collapsed="false">
      <c r="C1440" s="37"/>
      <c r="D1440" s="37"/>
      <c r="E1440" s="37"/>
      <c r="F1440" s="37"/>
      <c r="G1440" s="37"/>
    </row>
    <row r="1441" customFormat="false" ht="15.75" hidden="false" customHeight="false" outlineLevel="0" collapsed="false">
      <c r="C1441" s="37"/>
      <c r="D1441" s="37"/>
      <c r="E1441" s="37"/>
      <c r="F1441" s="37"/>
      <c r="G1441" s="37"/>
    </row>
    <row r="1442" customFormat="false" ht="15.75" hidden="false" customHeight="false" outlineLevel="0" collapsed="false">
      <c r="C1442" s="37"/>
      <c r="D1442" s="37"/>
      <c r="E1442" s="37"/>
      <c r="F1442" s="37"/>
      <c r="G1442" s="37"/>
    </row>
    <row r="1443" customFormat="false" ht="15.75" hidden="false" customHeight="false" outlineLevel="0" collapsed="false">
      <c r="C1443" s="37"/>
      <c r="D1443" s="37"/>
      <c r="E1443" s="37"/>
      <c r="F1443" s="37"/>
      <c r="G1443" s="37"/>
    </row>
    <row r="1444" customFormat="false" ht="15.75" hidden="false" customHeight="false" outlineLevel="0" collapsed="false">
      <c r="C1444" s="37"/>
      <c r="D1444" s="37"/>
      <c r="E1444" s="37"/>
      <c r="F1444" s="37"/>
      <c r="G1444" s="37"/>
    </row>
    <row r="1445" customFormat="false" ht="15.75" hidden="false" customHeight="false" outlineLevel="0" collapsed="false">
      <c r="C1445" s="37"/>
      <c r="D1445" s="37"/>
      <c r="E1445" s="37"/>
      <c r="F1445" s="37"/>
      <c r="G1445" s="37"/>
    </row>
  </sheetData>
  <mergeCells count="85">
    <mergeCell ref="A2:G2"/>
    <mergeCell ref="A8:A9"/>
    <mergeCell ref="B8:B9"/>
    <mergeCell ref="C8:C9"/>
    <mergeCell ref="F8:F9"/>
    <mergeCell ref="G8:G9"/>
    <mergeCell ref="U8:X8"/>
    <mergeCell ref="Y8:AG8"/>
    <mergeCell ref="A41:A42"/>
    <mergeCell ref="B41:B42"/>
    <mergeCell ref="C41:C42"/>
    <mergeCell ref="F41:F42"/>
    <mergeCell ref="G41:G42"/>
    <mergeCell ref="U41:X41"/>
    <mergeCell ref="Y41:AG41"/>
    <mergeCell ref="A78:A79"/>
    <mergeCell ref="B78:B79"/>
    <mergeCell ref="C78:C79"/>
    <mergeCell ref="F78:F79"/>
    <mergeCell ref="G78:G79"/>
    <mergeCell ref="U78:X78"/>
    <mergeCell ref="Y78:AG78"/>
    <mergeCell ref="A114:A115"/>
    <mergeCell ref="B114:B115"/>
    <mergeCell ref="C114:C115"/>
    <mergeCell ref="F114:F115"/>
    <mergeCell ref="G114:G115"/>
    <mergeCell ref="U114:X114"/>
    <mergeCell ref="Y114:AG114"/>
    <mergeCell ref="A151:A152"/>
    <mergeCell ref="B151:B152"/>
    <mergeCell ref="C151:C152"/>
    <mergeCell ref="F151:F152"/>
    <mergeCell ref="G151:G152"/>
    <mergeCell ref="U151:X151"/>
    <mergeCell ref="Y151:AG151"/>
    <mergeCell ref="A188:A189"/>
    <mergeCell ref="B188:B189"/>
    <mergeCell ref="C188:C189"/>
    <mergeCell ref="F188:F189"/>
    <mergeCell ref="G188:G189"/>
    <mergeCell ref="U188:X188"/>
    <mergeCell ref="Y188:AG188"/>
    <mergeCell ref="A225:A226"/>
    <mergeCell ref="B225:B226"/>
    <mergeCell ref="C225:C226"/>
    <mergeCell ref="F225:F226"/>
    <mergeCell ref="G225:G226"/>
    <mergeCell ref="U225:X225"/>
    <mergeCell ref="Y225:AG225"/>
    <mergeCell ref="A262:A263"/>
    <mergeCell ref="B262:B263"/>
    <mergeCell ref="C262:C263"/>
    <mergeCell ref="F262:F263"/>
    <mergeCell ref="G262:G263"/>
    <mergeCell ref="U262:X262"/>
    <mergeCell ref="Y262:AG262"/>
    <mergeCell ref="A299:A300"/>
    <mergeCell ref="B299:B300"/>
    <mergeCell ref="C299:C300"/>
    <mergeCell ref="F299:F300"/>
    <mergeCell ref="G299:G300"/>
    <mergeCell ref="U299:X299"/>
    <mergeCell ref="Y299:AG299"/>
    <mergeCell ref="A336:A337"/>
    <mergeCell ref="B336:B337"/>
    <mergeCell ref="C336:C337"/>
    <mergeCell ref="F336:F337"/>
    <mergeCell ref="G336:G337"/>
    <mergeCell ref="U336:X336"/>
    <mergeCell ref="Y336:AG336"/>
    <mergeCell ref="A373:A374"/>
    <mergeCell ref="B373:B374"/>
    <mergeCell ref="C373:C374"/>
    <mergeCell ref="F373:F374"/>
    <mergeCell ref="G373:G374"/>
    <mergeCell ref="U373:X373"/>
    <mergeCell ref="Y373:AG373"/>
    <mergeCell ref="A410:A411"/>
    <mergeCell ref="B410:B411"/>
    <mergeCell ref="C410:C411"/>
    <mergeCell ref="F410:F411"/>
    <mergeCell ref="G410:G411"/>
    <mergeCell ref="U410:X410"/>
    <mergeCell ref="Y410:AG410"/>
  </mergeCells>
  <printOptions headings="false" gridLines="false" gridLinesSet="true" horizontalCentered="false" verticalCentered="false"/>
  <pageMargins left="0.236111111111111" right="0.236111111111111" top="0.39375" bottom="0.39375" header="0.511811023622047" footer="0.511811023622047"/>
  <pageSetup paperSize="9" scale="9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LibreOffice/7.2.1.2$Windows_X86_64 LibreOffice_project/87b77fad49947c1441b67c559c339af8f3517e22</Application>
  <AppVersion>15.0000</AppVersion>
  <Company>УрГЭУ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2002-09-22T07:35:02Z</dcterms:created>
  <dc:creator>Гращенков</dc:creator>
  <dc:description/>
  <dc:language>ru-RU</dc:language>
  <cp:lastModifiedBy/>
  <cp:lastPrinted>2022-08-25T12:26:59Z</cp:lastPrinted>
  <dcterms:modified xsi:type="dcterms:W3CDTF">2022-10-31T14:08:16Z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